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E9" i="6"/>
  <c r="H9" i="6" s="1"/>
  <c r="E10" i="6"/>
  <c r="H10" i="6" s="1"/>
  <c r="E11" i="6"/>
  <c r="E12" i="6"/>
  <c r="H12" i="6" s="1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6" i="6"/>
  <c r="H54" i="6"/>
  <c r="H51" i="6"/>
  <c r="H50" i="6"/>
  <c r="H48" i="6"/>
  <c r="H47" i="6"/>
  <c r="H46" i="6"/>
  <c r="H45" i="6"/>
  <c r="H42" i="6"/>
  <c r="H41" i="6"/>
  <c r="H40" i="6"/>
  <c r="H39" i="6"/>
  <c r="H38" i="6"/>
  <c r="H37" i="6"/>
  <c r="H36" i="6"/>
  <c r="H35" i="6"/>
  <c r="H34" i="6"/>
  <c r="H33" i="6"/>
  <c r="H26" i="6"/>
  <c r="H21" i="6"/>
  <c r="H16" i="6"/>
  <c r="H11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H55" i="6" s="1"/>
  <c r="E54" i="6"/>
  <c r="E52" i="6"/>
  <c r="H52" i="6" s="1"/>
  <c r="E51" i="6"/>
  <c r="E50" i="6"/>
  <c r="E49" i="6"/>
  <c r="H49" i="6" s="1"/>
  <c r="E48" i="6"/>
  <c r="E47" i="6"/>
  <c r="E46" i="6"/>
  <c r="E45" i="6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E53" i="6" s="1"/>
  <c r="H53" i="6" s="1"/>
  <c r="C43" i="6"/>
  <c r="C33" i="6"/>
  <c r="C23" i="6"/>
  <c r="C13" i="6"/>
  <c r="C5" i="6"/>
  <c r="H57" i="6" l="1"/>
  <c r="E43" i="6"/>
  <c r="H43" i="6"/>
  <c r="E23" i="6"/>
  <c r="H23" i="6" s="1"/>
  <c r="C77" i="6"/>
  <c r="E13" i="6"/>
  <c r="H13" i="6" s="1"/>
  <c r="D77" i="6"/>
  <c r="F77" i="6"/>
  <c r="G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<sst xmlns="http://schemas.openxmlformats.org/spreadsheetml/2006/main" count="219" uniqueCount="146">
  <si>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</si>
  <si>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</si>
  <si>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</si>
  <si>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</si>
  <si>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</si>
  <si>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</si>
  <si>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</si>
  <si>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</si>
  <si>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</si>
  <si>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</si>
  <si>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</si>
  <si>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</si>
  <si>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</si>
  <si>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</si>
  <si>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</si>
  <si>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</si>
  <si>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</si>
  <si>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</si>
  <si>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</si>
  <si>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</si>
  <si>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</si>
  <si>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</si>
  <si>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</si>
  <si>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</si>
  <si>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</si>
  <si>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</si>
  <si>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</si>
  <si>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</si>
  <si>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</si>
  <si>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</si>
  <si>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</si>
  <si>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</si>
  <si>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</si>
  <si>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</si>
  <si>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</si>
  <si>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</si>
  <si>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</si>
  <si>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</si>
  <si>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</si>
  <si>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</si>
  <si>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</si>
  <si>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</si>
  <si>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</si>
  <si>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</si>
  <si>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</si>
  <si>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</si>
  <si>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</si>
  <si>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</si>
  <si>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</si>
  <si>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</si>
  <si>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</si>
  <si>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</si>
  <si>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</si>
  <si>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</si>
  <si>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</si>
  <si>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</si>
  <si>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</si>
  <si>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</si>
  <si>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</si>
  <si>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</si>
  <si>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</si>
  <si>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</si>
  <si>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</si>
  <si>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</si>
  <si>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</si>
  <si>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</si>
  <si>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</si>
  <si>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</si>
  <si>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</si>
  <si>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</si>
  <si>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</si>
  <si>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</si>
  <si>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</si>
  <si>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</si>
  <si>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</si>
  <si>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</si>
  <si>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</si>
  <si>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</si>
  <si>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</si>
  <si>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</si>
  <si>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</si>
  <si>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</si>
  <si>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</si>
  <si>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</si>
  <si>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</si>
  <si>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</si>
  <si>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</si>
  <si>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</si>
  <si>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</si>
  <si>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</si>
  <si>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</si>
  <si>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</si>
  <si>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</si>
  <si>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</si>
  <si>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</si>
  <si>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</si>
  <si>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</si>
  <si>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</si>
  <si>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</si>
  <si>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</si>
  <si>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</si>
  <si>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</si>
  <si>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</si>
  <si>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</si>
  <si>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</si>
  <si>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</si>
  <si>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</si>
  <si>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</si>
  <si>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</si>
  <si>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</si>
  <si>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</si>
  <si>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</si>
  <si>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</si>
  <si>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</si>
  <si>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</si>
  <si>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</si>
  <si>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</si>
  <si>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</si>
  <si>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</si>
  <si>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</si>
  <si>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</si>
  <si>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</si>
  <si>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</si>
  <si>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</si>
  <si>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</si>
  <si>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</si>
  <si>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</si>
  <si>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</si>
  <si>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</si>
  <si>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Comité Municipal de Agua Potable y Alcantarillado de Juventino Rosas
Estado Analítico del Ejercicio del Presupuesto de Egresos
Clasificación por Objeto del Gasto (Capítulo y Concepto)
Del 1 de Enero al 31 de Diciembre de 2022</t>
  </si>
  <si>
    <t>Comité Municipal de Agua Potable y Alcantarillado de Juventino Rosas
Estado Analítico del Ejercicio del Presupuesto de Egresos
Clasificación Económica (por Tipo de Gasto)
Del 1 de Enero al 31 de Diciembre de 2022</t>
  </si>
  <si>
    <t>31120-8101 DIRECCION GENERAL</t>
  </si>
  <si>
    <t>31120-8103 COMERCIALIZACION</t>
  </si>
  <si>
    <t>31120-8104 COORDINACION OPERATIVA</t>
  </si>
  <si>
    <t>31120-8105 COORDINACION TECNICA</t>
  </si>
  <si>
    <t>31120-8106 CULTURA DEL AGUA</t>
  </si>
  <si>
    <t>31120-8107 SANEAMIENTO</t>
  </si>
  <si>
    <t>31120-8108 AREA CONTABLE PRESUPUESTAL</t>
  </si>
  <si>
    <t>Comité Municipal de Agua Potable y Alcantarillado de Juventino Rosas
Estado Analítico del Ejercicio del Presupuesto de Egresos
Clasificación Administrativa
Del 1 de Enero al 31 de Diciembre de 2022</t>
  </si>
  <si>
    <t>Comité Municipal de Agua Potable y Alcantarillado de Juventino Rosas
Estado Analítico del Ejercicio del Presupuesto de Egresos
Clasificación Administrativa (Poderes)
Del 1 de Enero al 31 de Diciembre de 2022</t>
  </si>
  <si>
    <t>Comité Municipal de Agua Potable y Alcantarillado de Juventino Rosas
Estado Analítico del Ejercicio del Presupuesto de Egresos
Clasificación Administrativa (Sector Paraestatal)
Del 1 de Enero al 31 de Diciembre de 2022</t>
  </si>
  <si>
    <t>Comité Municipal de Agua Potable y Alcantarillado de Juventino Rosas
Estado Analítico del Ejercicio del Presupuesto de Egresos
Clasificación Funcional (Finalidad y Función)
Del 1 de Enero al 31 de Diciembre de 2022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</si>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</sst>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3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Protection="1"/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4" fontId="3" fillId="0" borderId="0" xfId="8" applyNumberFormat="1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35">
    <cellStyle name="Euro" xfId="1"/>
    <cellStyle name="Millares 2" xfId="2"/>
    <cellStyle name="Millares 2 2" xfId="3"/>
    <cellStyle name="Millares 2 2 2" xfId="27"/>
    <cellStyle name="Millares 2 2 3" xfId="17"/>
    <cellStyle name="Millares 2 3" xfId="4"/>
    <cellStyle name="Millares 2 3 2" xfId="28"/>
    <cellStyle name="Millares 2 3 3" xfId="18"/>
    <cellStyle name="Millares 2 4" xfId="25"/>
    <cellStyle name="Millares 2 5" xfId="26"/>
    <cellStyle name="Millares 2 6" xfId="16"/>
    <cellStyle name="Millares 3" xfId="5"/>
    <cellStyle name="Millares 3 2" xfId="29"/>
    <cellStyle name="Millares 3 3" xfId="19"/>
    <cellStyle name="Moneda 2" xfId="6"/>
    <cellStyle name="Moneda 2 2" xfId="30"/>
    <cellStyle name="Moneda 2 3" xfId="20"/>
    <cellStyle name="Normal" xfId="0" builtinId="0"/>
    <cellStyle name="Normal 2" xfId="7"/>
    <cellStyle name="Normal 2 2" xfId="8"/>
    <cellStyle name="Normal 2 3" xfId="31"/>
    <cellStyle name="Normal 2 4" xfId="21"/>
    <cellStyle name="Normal 3" xfId="9"/>
    <cellStyle name="Normal 3 2" xfId="32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4"/>
    <cellStyle name="Normal 6 2 3" xfId="24"/>
    <cellStyle name="Normal 6 3" xfId="33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opLeftCell="A43" workbookViewId="0">
      <selection activeCell="B84" sqref="B84:F8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129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9" t="s">
        <v>59</v>
      </c>
      <c r="B5" s="6"/>
      <c r="C5" s="34">
        <f>SUM(C6:C12)</f>
        <v>11795106.369999999</v>
      </c>
      <c r="D5" s="34">
        <f>SUM(D6:D12)</f>
        <v>48000</v>
      </c>
      <c r="E5" s="34">
        <f>C5+D5</f>
        <v>11843106.369999999</v>
      </c>
      <c r="F5" s="34">
        <f>SUM(F6:F12)</f>
        <v>9812020.7699999996</v>
      </c>
      <c r="G5" s="34">
        <f>SUM(G6:G12)</f>
        <v>9812020.7699999996</v>
      </c>
      <c r="H5" s="34">
        <f>E5-F5</f>
        <v>2031085.5999999996</v>
      </c>
    </row>
    <row r="6" spans="1:8" x14ac:dyDescent="0.2">
      <c r="A6" s="28">
        <v>1100</v>
      </c>
      <c r="B6" s="10" t="s">
        <v>68</v>
      </c>
      <c r="C6" s="12">
        <v>5437453.2699999996</v>
      </c>
      <c r="D6" s="12">
        <v>0</v>
      </c>
      <c r="E6" s="12">
        <f t="shared" ref="E6:E69" si="0">C6+D6</f>
        <v>5437453.2699999996</v>
      </c>
      <c r="F6" s="12">
        <v>5303362.13</v>
      </c>
      <c r="G6" s="12">
        <v>5303362.13</v>
      </c>
      <c r="H6" s="12">
        <f t="shared" ref="H6:H69" si="1">E6-F6</f>
        <v>134091.13999999966</v>
      </c>
    </row>
    <row r="7" spans="1:8" x14ac:dyDescent="0.2">
      <c r="A7" s="28">
        <v>1200</v>
      </c>
      <c r="B7" s="10" t="s">
        <v>69</v>
      </c>
      <c r="C7" s="12">
        <v>399146.33</v>
      </c>
      <c r="D7" s="12">
        <v>0</v>
      </c>
      <c r="E7" s="12">
        <f t="shared" si="0"/>
        <v>399146.33</v>
      </c>
      <c r="F7" s="12">
        <v>0</v>
      </c>
      <c r="G7" s="12">
        <v>0</v>
      </c>
      <c r="H7" s="12">
        <f t="shared" si="1"/>
        <v>399146.33</v>
      </c>
    </row>
    <row r="8" spans="1:8" x14ac:dyDescent="0.2">
      <c r="A8" s="28">
        <v>1300</v>
      </c>
      <c r="B8" s="10" t="s">
        <v>70</v>
      </c>
      <c r="C8" s="12">
        <v>1097232.3799999999</v>
      </c>
      <c r="D8" s="12">
        <v>48000</v>
      </c>
      <c r="E8" s="12">
        <f t="shared" si="0"/>
        <v>1145232.3799999999</v>
      </c>
      <c r="F8" s="12">
        <v>1048823.3999999999</v>
      </c>
      <c r="G8" s="12">
        <v>1048823.3999999999</v>
      </c>
      <c r="H8" s="12">
        <f t="shared" si="1"/>
        <v>96408.979999999981</v>
      </c>
    </row>
    <row r="9" spans="1:8" x14ac:dyDescent="0.2">
      <c r="A9" s="28">
        <v>1400</v>
      </c>
      <c r="B9" s="10" t="s">
        <v>34</v>
      </c>
      <c r="C9" s="12">
        <v>2414257.35</v>
      </c>
      <c r="D9" s="12">
        <v>0</v>
      </c>
      <c r="E9" s="12">
        <f t="shared" si="0"/>
        <v>2414257.35</v>
      </c>
      <c r="F9" s="12">
        <v>1494339.59</v>
      </c>
      <c r="G9" s="12">
        <v>1494339.59</v>
      </c>
      <c r="H9" s="12">
        <f t="shared" si="1"/>
        <v>919917.76</v>
      </c>
    </row>
    <row r="10" spans="1:8" x14ac:dyDescent="0.2">
      <c r="A10" s="28">
        <v>1500</v>
      </c>
      <c r="B10" s="10" t="s">
        <v>71</v>
      </c>
      <c r="C10" s="12">
        <v>1292473.8700000001</v>
      </c>
      <c r="D10" s="12">
        <v>0</v>
      </c>
      <c r="E10" s="12">
        <f t="shared" si="0"/>
        <v>1292473.8700000001</v>
      </c>
      <c r="F10" s="12">
        <v>920932.08</v>
      </c>
      <c r="G10" s="12">
        <v>920932.08</v>
      </c>
      <c r="H10" s="12">
        <f t="shared" si="1"/>
        <v>371541.79000000015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72</v>
      </c>
      <c r="C12" s="12">
        <v>1154543.17</v>
      </c>
      <c r="D12" s="12">
        <v>0</v>
      </c>
      <c r="E12" s="12">
        <f t="shared" si="0"/>
        <v>1154543.17</v>
      </c>
      <c r="F12" s="12">
        <v>1044563.57</v>
      </c>
      <c r="G12" s="12">
        <v>1044563.57</v>
      </c>
      <c r="H12" s="12">
        <f t="shared" si="1"/>
        <v>109979.59999999998</v>
      </c>
    </row>
    <row r="13" spans="1:8" x14ac:dyDescent="0.2">
      <c r="A13" s="29" t="s">
        <v>60</v>
      </c>
      <c r="B13" s="6"/>
      <c r="C13" s="35">
        <f>SUM(C14:C22)</f>
        <v>5318264.2300000004</v>
      </c>
      <c r="D13" s="35">
        <f>SUM(D14:D22)</f>
        <v>-592564.89999999991</v>
      </c>
      <c r="E13" s="35">
        <f t="shared" si="0"/>
        <v>4725699.33</v>
      </c>
      <c r="F13" s="35">
        <f>SUM(F14:F22)</f>
        <v>4444304.59</v>
      </c>
      <c r="G13" s="35">
        <f>SUM(G14:G22)</f>
        <v>4444304.59</v>
      </c>
      <c r="H13" s="35">
        <f t="shared" si="1"/>
        <v>281394.74000000022</v>
      </c>
    </row>
    <row r="14" spans="1:8" x14ac:dyDescent="0.2">
      <c r="A14" s="28">
        <v>2100</v>
      </c>
      <c r="B14" s="10" t="s">
        <v>73</v>
      </c>
      <c r="C14" s="12">
        <v>238000</v>
      </c>
      <c r="D14" s="12">
        <v>-3867.42</v>
      </c>
      <c r="E14" s="12">
        <f t="shared" si="0"/>
        <v>234132.58</v>
      </c>
      <c r="F14" s="12">
        <v>198837.08</v>
      </c>
      <c r="G14" s="12">
        <v>198837.08</v>
      </c>
      <c r="H14" s="12">
        <f t="shared" si="1"/>
        <v>35295.5</v>
      </c>
    </row>
    <row r="15" spans="1:8" x14ac:dyDescent="0.2">
      <c r="A15" s="28">
        <v>2200</v>
      </c>
      <c r="B15" s="10" t="s">
        <v>74</v>
      </c>
      <c r="C15" s="12">
        <v>38000</v>
      </c>
      <c r="D15" s="12">
        <v>-944</v>
      </c>
      <c r="E15" s="12">
        <f t="shared" si="0"/>
        <v>37056</v>
      </c>
      <c r="F15" s="12">
        <v>30311.21</v>
      </c>
      <c r="G15" s="12">
        <v>30311.21</v>
      </c>
      <c r="H15" s="12">
        <f t="shared" si="1"/>
        <v>6744.7900000000009</v>
      </c>
    </row>
    <row r="16" spans="1:8" x14ac:dyDescent="0.2">
      <c r="A16" s="28">
        <v>2300</v>
      </c>
      <c r="B16" s="10" t="s">
        <v>75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76</v>
      </c>
      <c r="C17" s="12">
        <v>2214764.23</v>
      </c>
      <c r="D17" s="12">
        <v>409368.02</v>
      </c>
      <c r="E17" s="12">
        <f t="shared" si="0"/>
        <v>2624132.25</v>
      </c>
      <c r="F17" s="12">
        <v>2558734.2599999998</v>
      </c>
      <c r="G17" s="12">
        <v>2558734.2599999998</v>
      </c>
      <c r="H17" s="12">
        <f t="shared" si="1"/>
        <v>65397.990000000224</v>
      </c>
    </row>
    <row r="18" spans="1:8" x14ac:dyDescent="0.2">
      <c r="A18" s="28">
        <v>2500</v>
      </c>
      <c r="B18" s="10" t="s">
        <v>77</v>
      </c>
      <c r="C18" s="12">
        <v>401500</v>
      </c>
      <c r="D18" s="12">
        <v>41085</v>
      </c>
      <c r="E18" s="12">
        <f t="shared" si="0"/>
        <v>442585</v>
      </c>
      <c r="F18" s="12">
        <v>391109.84</v>
      </c>
      <c r="G18" s="12">
        <v>391109.84</v>
      </c>
      <c r="H18" s="12">
        <f t="shared" si="1"/>
        <v>51475.159999999974</v>
      </c>
    </row>
    <row r="19" spans="1:8" x14ac:dyDescent="0.2">
      <c r="A19" s="28">
        <v>2600</v>
      </c>
      <c r="B19" s="10" t="s">
        <v>78</v>
      </c>
      <c r="C19" s="12">
        <v>1085000</v>
      </c>
      <c r="D19" s="12">
        <v>-467794</v>
      </c>
      <c r="E19" s="12">
        <f t="shared" si="0"/>
        <v>617206</v>
      </c>
      <c r="F19" s="12">
        <v>592554.61</v>
      </c>
      <c r="G19" s="12">
        <v>592554.61</v>
      </c>
      <c r="H19" s="12">
        <f t="shared" si="1"/>
        <v>24651.390000000014</v>
      </c>
    </row>
    <row r="20" spans="1:8" x14ac:dyDescent="0.2">
      <c r="A20" s="28">
        <v>2700</v>
      </c>
      <c r="B20" s="10" t="s">
        <v>79</v>
      </c>
      <c r="C20" s="12">
        <v>205000</v>
      </c>
      <c r="D20" s="12">
        <v>28507.5</v>
      </c>
      <c r="E20" s="12">
        <f t="shared" si="0"/>
        <v>233507.5</v>
      </c>
      <c r="F20" s="12">
        <v>126048.98</v>
      </c>
      <c r="G20" s="12">
        <v>126048.98</v>
      </c>
      <c r="H20" s="12">
        <f t="shared" si="1"/>
        <v>107458.52</v>
      </c>
    </row>
    <row r="21" spans="1:8" x14ac:dyDescent="0.2">
      <c r="A21" s="28">
        <v>2800</v>
      </c>
      <c r="B21" s="10" t="s">
        <v>80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81</v>
      </c>
      <c r="C22" s="12">
        <v>1136000</v>
      </c>
      <c r="D22" s="12">
        <v>-598920</v>
      </c>
      <c r="E22" s="12">
        <f t="shared" si="0"/>
        <v>537080</v>
      </c>
      <c r="F22" s="12">
        <v>546708.61</v>
      </c>
      <c r="G22" s="12">
        <v>546708.61</v>
      </c>
      <c r="H22" s="12">
        <f t="shared" si="1"/>
        <v>-9628.609999999986</v>
      </c>
    </row>
    <row r="23" spans="1:8" x14ac:dyDescent="0.2">
      <c r="A23" s="29" t="s">
        <v>61</v>
      </c>
      <c r="B23" s="6"/>
      <c r="C23" s="35">
        <f>SUM(C24:C32)</f>
        <v>12310573.969999999</v>
      </c>
      <c r="D23" s="35">
        <f>SUM(D24:D32)</f>
        <v>6923128.9400000004</v>
      </c>
      <c r="E23" s="35">
        <f t="shared" si="0"/>
        <v>19233702.91</v>
      </c>
      <c r="F23" s="35">
        <f>SUM(F24:F32)</f>
        <v>16439069.609999999</v>
      </c>
      <c r="G23" s="35">
        <f>SUM(G24:G32)</f>
        <v>16439069.609999999</v>
      </c>
      <c r="H23" s="35">
        <f t="shared" si="1"/>
        <v>2794633.3000000007</v>
      </c>
    </row>
    <row r="24" spans="1:8" x14ac:dyDescent="0.2">
      <c r="A24" s="28">
        <v>3100</v>
      </c>
      <c r="B24" s="10" t="s">
        <v>82</v>
      </c>
      <c r="C24" s="12">
        <v>7459573.9699999997</v>
      </c>
      <c r="D24" s="12">
        <v>429148.84</v>
      </c>
      <c r="E24" s="12">
        <f t="shared" si="0"/>
        <v>7888722.8099999996</v>
      </c>
      <c r="F24" s="12">
        <v>7467701.8399999999</v>
      </c>
      <c r="G24" s="12">
        <v>7463201.8399999999</v>
      </c>
      <c r="H24" s="12">
        <f t="shared" si="1"/>
        <v>421020.96999999974</v>
      </c>
    </row>
    <row r="25" spans="1:8" x14ac:dyDescent="0.2">
      <c r="A25" s="28">
        <v>3200</v>
      </c>
      <c r="B25" s="10" t="s">
        <v>83</v>
      </c>
      <c r="C25" s="12">
        <v>25000</v>
      </c>
      <c r="D25" s="12">
        <v>0</v>
      </c>
      <c r="E25" s="12">
        <f t="shared" si="0"/>
        <v>25000</v>
      </c>
      <c r="F25" s="12">
        <v>0</v>
      </c>
      <c r="G25" s="12">
        <v>0</v>
      </c>
      <c r="H25" s="12">
        <f t="shared" si="1"/>
        <v>25000</v>
      </c>
    </row>
    <row r="26" spans="1:8" x14ac:dyDescent="0.2">
      <c r="A26" s="28">
        <v>3300</v>
      </c>
      <c r="B26" s="10" t="s">
        <v>84</v>
      </c>
      <c r="C26" s="12">
        <v>124000</v>
      </c>
      <c r="D26" s="12">
        <v>921553.45</v>
      </c>
      <c r="E26" s="12">
        <f t="shared" si="0"/>
        <v>1045553.45</v>
      </c>
      <c r="F26" s="12">
        <v>836344.86</v>
      </c>
      <c r="G26" s="12">
        <v>840844.86</v>
      </c>
      <c r="H26" s="12">
        <f t="shared" si="1"/>
        <v>209208.58999999997</v>
      </c>
    </row>
    <row r="27" spans="1:8" x14ac:dyDescent="0.2">
      <c r="A27" s="28">
        <v>3400</v>
      </c>
      <c r="B27" s="10" t="s">
        <v>85</v>
      </c>
      <c r="C27" s="12">
        <v>305000</v>
      </c>
      <c r="D27" s="12">
        <v>14063</v>
      </c>
      <c r="E27" s="12">
        <f t="shared" si="0"/>
        <v>319063</v>
      </c>
      <c r="F27" s="12">
        <v>296921.34999999998</v>
      </c>
      <c r="G27" s="12">
        <v>296921.34999999998</v>
      </c>
      <c r="H27" s="12">
        <f t="shared" si="1"/>
        <v>22141.650000000023</v>
      </c>
    </row>
    <row r="28" spans="1:8" x14ac:dyDescent="0.2">
      <c r="A28" s="28">
        <v>3500</v>
      </c>
      <c r="B28" s="10" t="s">
        <v>86</v>
      </c>
      <c r="C28" s="12">
        <v>1094000</v>
      </c>
      <c r="D28" s="12">
        <v>3892634.18</v>
      </c>
      <c r="E28" s="12">
        <f t="shared" si="0"/>
        <v>4986634.18</v>
      </c>
      <c r="F28" s="12">
        <v>3011099.45</v>
      </c>
      <c r="G28" s="12">
        <v>3011099.45</v>
      </c>
      <c r="H28" s="12">
        <f t="shared" si="1"/>
        <v>1975534.7299999995</v>
      </c>
    </row>
    <row r="29" spans="1:8" x14ac:dyDescent="0.2">
      <c r="A29" s="28">
        <v>3600</v>
      </c>
      <c r="B29" s="10" t="s">
        <v>87</v>
      </c>
      <c r="C29" s="12">
        <v>16000</v>
      </c>
      <c r="D29" s="12">
        <v>-15424</v>
      </c>
      <c r="E29" s="12">
        <f t="shared" si="0"/>
        <v>576</v>
      </c>
      <c r="F29" s="12">
        <v>576</v>
      </c>
      <c r="G29" s="12">
        <v>576</v>
      </c>
      <c r="H29" s="12">
        <f t="shared" si="1"/>
        <v>0</v>
      </c>
    </row>
    <row r="30" spans="1:8" x14ac:dyDescent="0.2">
      <c r="A30" s="28">
        <v>3700</v>
      </c>
      <c r="B30" s="10" t="s">
        <v>88</v>
      </c>
      <c r="C30" s="12">
        <v>9000</v>
      </c>
      <c r="D30" s="12">
        <v>-8000</v>
      </c>
      <c r="E30" s="12">
        <f t="shared" si="0"/>
        <v>1000</v>
      </c>
      <c r="F30" s="12">
        <v>999.99</v>
      </c>
      <c r="G30" s="12">
        <v>999.99</v>
      </c>
      <c r="H30" s="12">
        <f t="shared" si="1"/>
        <v>9.9999999999909051E-3</v>
      </c>
    </row>
    <row r="31" spans="1:8" x14ac:dyDescent="0.2">
      <c r="A31" s="28">
        <v>3800</v>
      </c>
      <c r="B31" s="10" t="s">
        <v>89</v>
      </c>
      <c r="C31" s="12">
        <v>163000</v>
      </c>
      <c r="D31" s="12">
        <v>30199.67</v>
      </c>
      <c r="E31" s="12">
        <f t="shared" si="0"/>
        <v>193199.66999999998</v>
      </c>
      <c r="F31" s="12">
        <v>140780.1</v>
      </c>
      <c r="G31" s="12">
        <v>140780.1</v>
      </c>
      <c r="H31" s="12">
        <f t="shared" si="1"/>
        <v>52419.569999999978</v>
      </c>
    </row>
    <row r="32" spans="1:8" x14ac:dyDescent="0.2">
      <c r="A32" s="28">
        <v>3900</v>
      </c>
      <c r="B32" s="10" t="s">
        <v>18</v>
      </c>
      <c r="C32" s="12">
        <v>3115000</v>
      </c>
      <c r="D32" s="12">
        <v>1658953.8</v>
      </c>
      <c r="E32" s="12">
        <f t="shared" si="0"/>
        <v>4773953.8</v>
      </c>
      <c r="F32" s="12">
        <v>4684646.0199999996</v>
      </c>
      <c r="G32" s="12">
        <v>4684646.0199999996</v>
      </c>
      <c r="H32" s="12">
        <f t="shared" si="1"/>
        <v>89307.780000000261</v>
      </c>
    </row>
    <row r="33" spans="1:8" x14ac:dyDescent="0.2">
      <c r="A33" s="29" t="s">
        <v>62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90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91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92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93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94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95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96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63</v>
      </c>
      <c r="B43" s="6"/>
      <c r="C43" s="35">
        <f>SUM(C44:C52)</f>
        <v>645000</v>
      </c>
      <c r="D43" s="35">
        <f>SUM(D44:D52)</f>
        <v>267707.06</v>
      </c>
      <c r="E43" s="35">
        <f t="shared" si="0"/>
        <v>912707.06</v>
      </c>
      <c r="F43" s="35">
        <f>SUM(F44:F52)</f>
        <v>216705.69</v>
      </c>
      <c r="G43" s="35">
        <f>SUM(G44:G52)</f>
        <v>216705.69</v>
      </c>
      <c r="H43" s="35">
        <f t="shared" si="1"/>
        <v>696001.37000000011</v>
      </c>
    </row>
    <row r="44" spans="1:8" x14ac:dyDescent="0.2">
      <c r="A44" s="28">
        <v>5100</v>
      </c>
      <c r="B44" s="10" t="s">
        <v>97</v>
      </c>
      <c r="C44" s="12">
        <v>10000</v>
      </c>
      <c r="D44" s="12">
        <v>195742.06</v>
      </c>
      <c r="E44" s="12">
        <f t="shared" si="0"/>
        <v>205742.06</v>
      </c>
      <c r="F44" s="12">
        <v>159741.89000000001</v>
      </c>
      <c r="G44" s="12">
        <v>159741.89000000001</v>
      </c>
      <c r="H44" s="12">
        <f t="shared" si="1"/>
        <v>46000.169999999984</v>
      </c>
    </row>
    <row r="45" spans="1:8" x14ac:dyDescent="0.2">
      <c r="A45" s="28">
        <v>5200</v>
      </c>
      <c r="B45" s="10" t="s">
        <v>98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99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100</v>
      </c>
      <c r="C47" s="12">
        <v>0</v>
      </c>
      <c r="D47" s="12">
        <v>35345</v>
      </c>
      <c r="E47" s="12">
        <f t="shared" si="0"/>
        <v>35345</v>
      </c>
      <c r="F47" s="12">
        <v>35343.97</v>
      </c>
      <c r="G47" s="12">
        <v>35343.97</v>
      </c>
      <c r="H47" s="12">
        <f t="shared" si="1"/>
        <v>1.0299999999988358</v>
      </c>
    </row>
    <row r="48" spans="1:8" x14ac:dyDescent="0.2">
      <c r="A48" s="28">
        <v>5500</v>
      </c>
      <c r="B48" s="10" t="s">
        <v>101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102</v>
      </c>
      <c r="C49" s="12">
        <v>625000</v>
      </c>
      <c r="D49" s="12">
        <v>46620</v>
      </c>
      <c r="E49" s="12">
        <f t="shared" si="0"/>
        <v>671620</v>
      </c>
      <c r="F49" s="12">
        <v>21619.83</v>
      </c>
      <c r="G49" s="12">
        <v>21619.83</v>
      </c>
      <c r="H49" s="12">
        <f t="shared" si="1"/>
        <v>650000.17000000004</v>
      </c>
    </row>
    <row r="50" spans="1:8" x14ac:dyDescent="0.2">
      <c r="A50" s="28">
        <v>5700</v>
      </c>
      <c r="B50" s="10" t="s">
        <v>103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104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105</v>
      </c>
      <c r="C52" s="12">
        <v>10000</v>
      </c>
      <c r="D52" s="12">
        <v>-10000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64</v>
      </c>
      <c r="B53" s="6"/>
      <c r="C53" s="35">
        <f>SUM(C54:C56)</f>
        <v>0</v>
      </c>
      <c r="D53" s="35">
        <f>SUM(D54:D56)</f>
        <v>2937285.12</v>
      </c>
      <c r="E53" s="35">
        <f t="shared" si="0"/>
        <v>2937285.12</v>
      </c>
      <c r="F53" s="35">
        <f>SUM(F54:F56)</f>
        <v>2937284.41</v>
      </c>
      <c r="G53" s="35">
        <f>SUM(G54:G56)</f>
        <v>2937284.41</v>
      </c>
      <c r="H53" s="35">
        <f t="shared" si="1"/>
        <v>0.7099999999627471</v>
      </c>
    </row>
    <row r="54" spans="1:8" x14ac:dyDescent="0.2">
      <c r="A54" s="28">
        <v>6100</v>
      </c>
      <c r="B54" s="10" t="s">
        <v>106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107</v>
      </c>
      <c r="C55" s="12">
        <v>0</v>
      </c>
      <c r="D55" s="12">
        <v>2937285.12</v>
      </c>
      <c r="E55" s="12">
        <f t="shared" si="0"/>
        <v>2937285.12</v>
      </c>
      <c r="F55" s="12">
        <v>2937284.41</v>
      </c>
      <c r="G55" s="12">
        <v>2937284.41</v>
      </c>
      <c r="H55" s="12">
        <f t="shared" si="1"/>
        <v>0.7099999999627471</v>
      </c>
    </row>
    <row r="56" spans="1:8" x14ac:dyDescent="0.2">
      <c r="A56" s="28">
        <v>6300</v>
      </c>
      <c r="B56" s="10" t="s">
        <v>108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65</v>
      </c>
      <c r="B57" s="6"/>
      <c r="C57" s="35">
        <f>SUM(C58:C64)</f>
        <v>0</v>
      </c>
      <c r="D57" s="35">
        <f>SUM(D58:D64)</f>
        <v>65766.929999999993</v>
      </c>
      <c r="E57" s="35">
        <f t="shared" si="0"/>
        <v>65766.929999999993</v>
      </c>
      <c r="F57" s="35">
        <f>SUM(F58:F64)</f>
        <v>0</v>
      </c>
      <c r="G57" s="35">
        <f>SUM(G58:G64)</f>
        <v>0</v>
      </c>
      <c r="H57" s="35">
        <f t="shared" si="1"/>
        <v>65766.929999999993</v>
      </c>
    </row>
    <row r="58" spans="1:8" x14ac:dyDescent="0.2">
      <c r="A58" s="28">
        <v>7100</v>
      </c>
      <c r="B58" s="10" t="s">
        <v>109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110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111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112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113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114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115</v>
      </c>
      <c r="C64" s="12">
        <v>0</v>
      </c>
      <c r="D64" s="12">
        <v>65766.929999999993</v>
      </c>
      <c r="E64" s="12">
        <f t="shared" si="0"/>
        <v>65766.929999999993</v>
      </c>
      <c r="F64" s="12">
        <v>0</v>
      </c>
      <c r="G64" s="12">
        <v>0</v>
      </c>
      <c r="H64" s="12">
        <f t="shared" si="1"/>
        <v>65766.929999999993</v>
      </c>
    </row>
    <row r="65" spans="1:8" x14ac:dyDescent="0.2">
      <c r="A65" s="29" t="s">
        <v>66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67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116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117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118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119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120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121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122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51</v>
      </c>
      <c r="C77" s="37">
        <f t="shared" ref="C77:H77" si="4">SUM(C5+C13+C23+C33+C43+C53+C57+C65+C69)</f>
        <v>30068944.57</v>
      </c>
      <c r="D77" s="37">
        <f t="shared" si="4"/>
        <v>9649323.1500000004</v>
      </c>
      <c r="E77" s="37">
        <f t="shared" si="4"/>
        <v>39718267.719999999</v>
      </c>
      <c r="F77" s="37">
        <f t="shared" si="4"/>
        <v>33849385.07</v>
      </c>
      <c r="G77" s="37">
        <f t="shared" si="4"/>
        <v>33849385.07</v>
      </c>
      <c r="H77" s="37">
        <f t="shared" si="4"/>
        <v>5868882.6500000004</v>
      </c>
    </row>
    <row r="79" spans="1:8" x14ac:dyDescent="0.2">
      <c r="A79" s="1" t="s">
        <v>126</v>
      </c>
    </row>
    <row r="84" spans="2:6" x14ac:dyDescent="0.2">
      <c r="B84" s="54" t="s">
        <v>142</v>
      </c>
      <c r="E84" s="52" t="s">
        <v>143</v>
      </c>
      <c r="F84" s="52"/>
    </row>
    <row r="85" spans="2:6" ht="22.5" x14ac:dyDescent="0.2">
      <c r="B85" s="54" t="s">
        <v>144</v>
      </c>
      <c r="E85" s="53" t="s">
        <v>145</v>
      </c>
      <c r="F85" s="53"/>
    </row>
  </sheetData>
  <sheetProtection formatCells="0" formatColumns="0" formatRows="0" autoFilter="0"/>
  <mergeCells count="6">
    <mergeCell ref="A1:H1"/>
    <mergeCell ref="C2:G2"/>
    <mergeCell ref="H2:H3"/>
    <mergeCell ref="A2:B4"/>
    <mergeCell ref="E85:F85"/>
    <mergeCell ref="E84:F84"/>
  </mergeCells>
  <printOptions horizontalCentered="1"/>
  <pageMargins left="0.51181102362204722" right="0.70866141732283472" top="0.74803149606299213" bottom="0.74803149606299213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B16" sqref="B16:F17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5"/>
      <c r="B5" s="13" t="s">
        <v>0</v>
      </c>
      <c r="C5" s="38">
        <v>29423944.57</v>
      </c>
      <c r="D5" s="38">
        <v>6444330.9699999997</v>
      </c>
      <c r="E5" s="38">
        <f>C5+D5</f>
        <v>35868275.539999999</v>
      </c>
      <c r="F5" s="38">
        <v>30695394.969999999</v>
      </c>
      <c r="G5" s="38">
        <v>30695394.969999999</v>
      </c>
      <c r="H5" s="38">
        <f>E5-F5</f>
        <v>5172880.57</v>
      </c>
    </row>
    <row r="6" spans="1:8" x14ac:dyDescent="0.2">
      <c r="A6" s="5"/>
      <c r="B6" s="13" t="s">
        <v>1</v>
      </c>
      <c r="C6" s="38">
        <v>645000</v>
      </c>
      <c r="D6" s="38">
        <v>3204992.18</v>
      </c>
      <c r="E6" s="38">
        <f>C6+D6</f>
        <v>3849992.18</v>
      </c>
      <c r="F6" s="38">
        <v>3153990.1</v>
      </c>
      <c r="G6" s="38">
        <v>3153990.1</v>
      </c>
      <c r="H6" s="38">
        <f>E6-F6</f>
        <v>696002.08000000007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51</v>
      </c>
      <c r="C10" s="37">
        <f t="shared" ref="C10:H10" si="0">SUM(C5+C6+C7+C8+C9)</f>
        <v>30068944.57</v>
      </c>
      <c r="D10" s="37">
        <f t="shared" si="0"/>
        <v>9649323.1500000004</v>
      </c>
      <c r="E10" s="37">
        <f t="shared" si="0"/>
        <v>39718267.719999999</v>
      </c>
      <c r="F10" s="37">
        <f t="shared" si="0"/>
        <v>33849385.07</v>
      </c>
      <c r="G10" s="37">
        <f t="shared" si="0"/>
        <v>33849385.07</v>
      </c>
      <c r="H10" s="37">
        <f t="shared" si="0"/>
        <v>5868882.6500000004</v>
      </c>
    </row>
    <row r="12" spans="1:8" x14ac:dyDescent="0.2">
      <c r="A12" s="1" t="s">
        <v>126</v>
      </c>
    </row>
    <row r="16" spans="1:8" x14ac:dyDescent="0.2">
      <c r="B16" s="54" t="s">
        <v>142</v>
      </c>
      <c r="E16" s="52" t="s">
        <v>143</v>
      </c>
      <c r="F16" s="52"/>
    </row>
    <row r="17" spans="2:6" ht="22.5" x14ac:dyDescent="0.2">
      <c r="B17" s="54" t="s">
        <v>144</v>
      </c>
      <c r="E17" s="53" t="s">
        <v>145</v>
      </c>
      <c r="F17" s="53"/>
    </row>
  </sheetData>
  <sheetProtection formatCells="0" formatColumns="0" formatRows="0" autoFilter="0"/>
  <mergeCells count="6">
    <mergeCell ref="E17:F17"/>
    <mergeCell ref="A1:H1"/>
    <mergeCell ref="C2:G2"/>
    <mergeCell ref="H2:H3"/>
    <mergeCell ref="A2:B4"/>
    <mergeCell ref="E16:F16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workbookViewId="0">
      <selection activeCell="B46" sqref="B46:F47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131</v>
      </c>
      <c r="C6" s="12">
        <v>1298626.25</v>
      </c>
      <c r="D6" s="12">
        <v>95489.12</v>
      </c>
      <c r="E6" s="12">
        <f>C6+D6</f>
        <v>1394115.37</v>
      </c>
      <c r="F6" s="12">
        <v>1041699.42</v>
      </c>
      <c r="G6" s="12">
        <v>1041699.42</v>
      </c>
      <c r="H6" s="12">
        <f>E6-F6</f>
        <v>352415.95000000007</v>
      </c>
    </row>
    <row r="7" spans="1:8" x14ac:dyDescent="0.2">
      <c r="A7" s="4"/>
      <c r="B7" s="15" t="s">
        <v>132</v>
      </c>
      <c r="C7" s="12">
        <v>1778643.38</v>
      </c>
      <c r="D7" s="12">
        <v>483799.82</v>
      </c>
      <c r="E7" s="12">
        <f t="shared" ref="E7:E12" si="0">C7+D7</f>
        <v>2262443.1999999997</v>
      </c>
      <c r="F7" s="12">
        <v>2061799.11</v>
      </c>
      <c r="G7" s="12">
        <v>2061799.11</v>
      </c>
      <c r="H7" s="12">
        <f t="shared" ref="H7:H12" si="1">E7-F7</f>
        <v>200644.08999999962</v>
      </c>
    </row>
    <row r="8" spans="1:8" x14ac:dyDescent="0.2">
      <c r="A8" s="4"/>
      <c r="B8" s="15" t="s">
        <v>133</v>
      </c>
      <c r="C8" s="12">
        <v>18283560.239999998</v>
      </c>
      <c r="D8" s="12">
        <v>-6629994.7699999996</v>
      </c>
      <c r="E8" s="12">
        <f t="shared" si="0"/>
        <v>11653565.469999999</v>
      </c>
      <c r="F8" s="12">
        <v>10615949.939999999</v>
      </c>
      <c r="G8" s="12">
        <v>10602049.939999999</v>
      </c>
      <c r="H8" s="12">
        <f t="shared" si="1"/>
        <v>1037615.5299999993</v>
      </c>
    </row>
    <row r="9" spans="1:8" x14ac:dyDescent="0.2">
      <c r="A9" s="4"/>
      <c r="B9" s="15" t="s">
        <v>134</v>
      </c>
      <c r="C9" s="12">
        <v>3267666.45</v>
      </c>
      <c r="D9" s="12">
        <v>13579806.5</v>
      </c>
      <c r="E9" s="12">
        <f t="shared" si="0"/>
        <v>16847472.949999999</v>
      </c>
      <c r="F9" s="12">
        <v>14208640.35</v>
      </c>
      <c r="G9" s="12">
        <v>14193999.550000001</v>
      </c>
      <c r="H9" s="12">
        <f t="shared" si="1"/>
        <v>2638832.5999999996</v>
      </c>
    </row>
    <row r="10" spans="1:8" x14ac:dyDescent="0.2">
      <c r="A10" s="4"/>
      <c r="B10" s="15" t="s">
        <v>135</v>
      </c>
      <c r="C10" s="12">
        <v>412750.34</v>
      </c>
      <c r="D10" s="12">
        <v>-25424</v>
      </c>
      <c r="E10" s="12">
        <f t="shared" si="0"/>
        <v>387326.34</v>
      </c>
      <c r="F10" s="12">
        <v>367492.24</v>
      </c>
      <c r="G10" s="12">
        <v>367492.24</v>
      </c>
      <c r="H10" s="12">
        <f t="shared" si="1"/>
        <v>19834.100000000035</v>
      </c>
    </row>
    <row r="11" spans="1:8" x14ac:dyDescent="0.2">
      <c r="A11" s="4"/>
      <c r="B11" s="15" t="s">
        <v>136</v>
      </c>
      <c r="C11" s="12">
        <v>2165985.02</v>
      </c>
      <c r="D11" s="12">
        <v>987650.4</v>
      </c>
      <c r="E11" s="12">
        <f t="shared" si="0"/>
        <v>3153635.42</v>
      </c>
      <c r="F11" s="12">
        <v>2276822.23</v>
      </c>
      <c r="G11" s="12">
        <v>2285522.23</v>
      </c>
      <c r="H11" s="12">
        <f t="shared" si="1"/>
        <v>876813.19</v>
      </c>
    </row>
    <row r="12" spans="1:8" x14ac:dyDescent="0.2">
      <c r="A12" s="4"/>
      <c r="B12" s="15" t="s">
        <v>137</v>
      </c>
      <c r="C12" s="12">
        <v>2861712.89</v>
      </c>
      <c r="D12" s="12">
        <v>1157996.08</v>
      </c>
      <c r="E12" s="12">
        <f t="shared" si="0"/>
        <v>4019708.97</v>
      </c>
      <c r="F12" s="12">
        <v>3276981.78</v>
      </c>
      <c r="G12" s="12">
        <v>3296822.58</v>
      </c>
      <c r="H12" s="12">
        <f t="shared" si="1"/>
        <v>742727.19000000041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51</v>
      </c>
      <c r="C14" s="40">
        <f t="shared" ref="C14:H14" si="2">SUM(C6:C13)</f>
        <v>30068944.569999997</v>
      </c>
      <c r="D14" s="40">
        <f t="shared" si="2"/>
        <v>9649323.1500000004</v>
      </c>
      <c r="E14" s="40">
        <f t="shared" si="2"/>
        <v>39718267.719999999</v>
      </c>
      <c r="F14" s="40">
        <f t="shared" si="2"/>
        <v>33849385.07</v>
      </c>
      <c r="G14" s="40">
        <f t="shared" si="2"/>
        <v>33849385.07</v>
      </c>
      <c r="H14" s="40">
        <f t="shared" si="2"/>
        <v>5868882.6499999976</v>
      </c>
    </row>
    <row r="17" spans="1:8" ht="45" customHeight="1" x14ac:dyDescent="0.2">
      <c r="A17" s="41" t="s">
        <v>139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52</v>
      </c>
      <c r="B18" s="47"/>
      <c r="C18" s="41" t="s">
        <v>58</v>
      </c>
      <c r="D18" s="42"/>
      <c r="E18" s="42"/>
      <c r="F18" s="42"/>
      <c r="G18" s="43"/>
      <c r="H18" s="44" t="s">
        <v>57</v>
      </c>
    </row>
    <row r="19" spans="1:8" ht="22.5" x14ac:dyDescent="0.2">
      <c r="A19" s="48"/>
      <c r="B19" s="49"/>
      <c r="C19" s="8" t="s">
        <v>53</v>
      </c>
      <c r="D19" s="8" t="s">
        <v>123</v>
      </c>
      <c r="E19" s="8" t="s">
        <v>54</v>
      </c>
      <c r="F19" s="8" t="s">
        <v>55</v>
      </c>
      <c r="G19" s="8" t="s">
        <v>56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124</v>
      </c>
      <c r="F20" s="9">
        <v>4</v>
      </c>
      <c r="G20" s="9">
        <v>5</v>
      </c>
      <c r="H20" s="9" t="s">
        <v>125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127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51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52</v>
      </c>
      <c r="B29" s="47"/>
      <c r="C29" s="41" t="s">
        <v>58</v>
      </c>
      <c r="D29" s="42"/>
      <c r="E29" s="42"/>
      <c r="F29" s="42"/>
      <c r="G29" s="43"/>
      <c r="H29" s="44" t="s">
        <v>57</v>
      </c>
    </row>
    <row r="30" spans="1:8" ht="22.5" x14ac:dyDescent="0.2">
      <c r="A30" s="48"/>
      <c r="B30" s="49"/>
      <c r="C30" s="8" t="s">
        <v>53</v>
      </c>
      <c r="D30" s="8" t="s">
        <v>123</v>
      </c>
      <c r="E30" s="8" t="s">
        <v>54</v>
      </c>
      <c r="F30" s="8" t="s">
        <v>55</v>
      </c>
      <c r="G30" s="8" t="s">
        <v>56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124</v>
      </c>
      <c r="F31" s="9">
        <v>4</v>
      </c>
      <c r="G31" s="9">
        <v>5</v>
      </c>
      <c r="H31" s="9" t="s">
        <v>125</v>
      </c>
    </row>
    <row r="32" spans="1:8" x14ac:dyDescent="0.2">
      <c r="A32" s="4"/>
      <c r="B32" s="19" t="s">
        <v>12</v>
      </c>
      <c r="C32" s="12">
        <v>30068944.57</v>
      </c>
      <c r="D32" s="12">
        <v>9649323.1500000004</v>
      </c>
      <c r="E32" s="12">
        <f t="shared" ref="E32:E38" si="6">C32+D32</f>
        <v>39718267.719999999</v>
      </c>
      <c r="F32" s="12">
        <v>33849385.07</v>
      </c>
      <c r="G32" s="12">
        <v>33849385.07</v>
      </c>
      <c r="H32" s="12">
        <f t="shared" ref="H32:H38" si="7">E32-F32</f>
        <v>5868882.6499999985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51</v>
      </c>
      <c r="C39" s="40">
        <f t="shared" ref="C39:H39" si="8">SUM(C32:C38)</f>
        <v>30068944.57</v>
      </c>
      <c r="D39" s="40">
        <f t="shared" si="8"/>
        <v>9649323.1500000004</v>
      </c>
      <c r="E39" s="40">
        <f t="shared" si="8"/>
        <v>39718267.719999999</v>
      </c>
      <c r="F39" s="40">
        <f t="shared" si="8"/>
        <v>33849385.07</v>
      </c>
      <c r="G39" s="40">
        <f t="shared" si="8"/>
        <v>33849385.07</v>
      </c>
      <c r="H39" s="40">
        <f t="shared" si="8"/>
        <v>5868882.6499999985</v>
      </c>
    </row>
    <row r="41" spans="1:8" x14ac:dyDescent="0.2">
      <c r="A41" s="1" t="s">
        <v>126</v>
      </c>
    </row>
    <row r="46" spans="1:8" x14ac:dyDescent="0.2">
      <c r="B46" s="54" t="s">
        <v>142</v>
      </c>
      <c r="E46" s="52" t="s">
        <v>143</v>
      </c>
      <c r="F46" s="52"/>
    </row>
    <row r="47" spans="1:8" ht="22.5" x14ac:dyDescent="0.2">
      <c r="B47" s="54" t="s">
        <v>144</v>
      </c>
      <c r="E47" s="53" t="s">
        <v>145</v>
      </c>
      <c r="F47" s="53"/>
    </row>
  </sheetData>
  <sheetProtection formatCells="0" formatColumns="0" formatRows="0" insertRows="0" deleteRows="0" autoFilter="0"/>
  <mergeCells count="14">
    <mergeCell ref="E46:F46"/>
    <mergeCell ref="E47:F47"/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activeCell="J10" sqref="J10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4" t="s">
        <v>15</v>
      </c>
      <c r="B5" s="23"/>
      <c r="C5" s="35">
        <f t="shared" ref="C5:H5" si="0">SUM(C6:C13)</f>
        <v>3274463.23</v>
      </c>
      <c r="D5" s="35">
        <f t="shared" si="0"/>
        <v>1132572.08</v>
      </c>
      <c r="E5" s="35">
        <f t="shared" si="0"/>
        <v>4407035.3100000005</v>
      </c>
      <c r="F5" s="35">
        <f t="shared" si="0"/>
        <v>3644474.0300000003</v>
      </c>
      <c r="G5" s="35">
        <f t="shared" si="0"/>
        <v>3664314.83</v>
      </c>
      <c r="H5" s="35">
        <f t="shared" si="0"/>
        <v>762561.28000000026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128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2861712.89</v>
      </c>
      <c r="D10" s="12">
        <v>1157996.08</v>
      </c>
      <c r="E10" s="12">
        <f t="shared" si="1"/>
        <v>4019708.97</v>
      </c>
      <c r="F10" s="12">
        <v>3276981.79</v>
      </c>
      <c r="G10" s="12">
        <v>3296822.59</v>
      </c>
      <c r="H10" s="12">
        <f t="shared" si="2"/>
        <v>742727.18000000017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412750.34</v>
      </c>
      <c r="D13" s="12">
        <v>-25424</v>
      </c>
      <c r="E13" s="12">
        <f t="shared" si="1"/>
        <v>387326.34</v>
      </c>
      <c r="F13" s="12">
        <v>367492.24</v>
      </c>
      <c r="G13" s="12">
        <v>367492.24</v>
      </c>
      <c r="H13" s="12">
        <f t="shared" si="2"/>
        <v>19834.100000000035</v>
      </c>
    </row>
    <row r="14" spans="1:8" x14ac:dyDescent="0.2">
      <c r="A14" s="24" t="s">
        <v>19</v>
      </c>
      <c r="B14" s="26"/>
      <c r="C14" s="35">
        <f t="shared" ref="C14:H14" si="3">SUM(C15:C21)</f>
        <v>26794481.34</v>
      </c>
      <c r="D14" s="35">
        <f t="shared" si="3"/>
        <v>8516751.0700000003</v>
      </c>
      <c r="E14" s="35">
        <f t="shared" si="3"/>
        <v>35311232.409999996</v>
      </c>
      <c r="F14" s="35">
        <f t="shared" si="3"/>
        <v>30204911.050000001</v>
      </c>
      <c r="G14" s="35">
        <f t="shared" si="3"/>
        <v>30185070.25</v>
      </c>
      <c r="H14" s="35">
        <f t="shared" si="3"/>
        <v>5106321.3599999994</v>
      </c>
    </row>
    <row r="15" spans="1:8" x14ac:dyDescent="0.2">
      <c r="A15" s="22"/>
      <c r="B15" s="25" t="s">
        <v>43</v>
      </c>
      <c r="C15" s="12">
        <v>6732277.7199999997</v>
      </c>
      <c r="D15" s="12">
        <v>15292481.02</v>
      </c>
      <c r="E15" s="12">
        <f>C15+D15</f>
        <v>22024758.739999998</v>
      </c>
      <c r="F15" s="12">
        <v>17527162</v>
      </c>
      <c r="G15" s="12">
        <v>17521221.199999999</v>
      </c>
      <c r="H15" s="12">
        <f t="shared" ref="H15:H21" si="4">E15-F15</f>
        <v>4497596.7399999984</v>
      </c>
    </row>
    <row r="16" spans="1:8" x14ac:dyDescent="0.2">
      <c r="A16" s="22"/>
      <c r="B16" s="25" t="s">
        <v>27</v>
      </c>
      <c r="C16" s="12">
        <v>20062203.620000001</v>
      </c>
      <c r="D16" s="12">
        <v>-6775729.9500000002</v>
      </c>
      <c r="E16" s="12">
        <f t="shared" ref="E16:E21" si="5">C16+D16</f>
        <v>13286473.670000002</v>
      </c>
      <c r="F16" s="12">
        <v>12677749.050000001</v>
      </c>
      <c r="G16" s="12">
        <v>12663849.050000001</v>
      </c>
      <c r="H16" s="12">
        <f t="shared" si="4"/>
        <v>608724.62000000104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51</v>
      </c>
      <c r="C37" s="40">
        <f t="shared" ref="C37:H37" si="12">SUM(C32+C22+C14+C5)</f>
        <v>30068944.57</v>
      </c>
      <c r="D37" s="40">
        <f t="shared" si="12"/>
        <v>9649323.1500000004</v>
      </c>
      <c r="E37" s="40">
        <f t="shared" si="12"/>
        <v>39718267.719999999</v>
      </c>
      <c r="F37" s="40">
        <f t="shared" si="12"/>
        <v>33849385.079999998</v>
      </c>
      <c r="G37" s="40">
        <f t="shared" si="12"/>
        <v>33849385.079999998</v>
      </c>
      <c r="H37" s="40">
        <f t="shared" si="12"/>
        <v>5868882.6399999997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126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4" spans="1:8" x14ac:dyDescent="0.2">
      <c r="B44" s="54" t="s">
        <v>142</v>
      </c>
      <c r="C44" s="1"/>
      <c r="D44" s="1"/>
      <c r="E44" s="52" t="s">
        <v>143</v>
      </c>
      <c r="F44" s="52"/>
    </row>
    <row r="45" spans="1:8" ht="22.5" x14ac:dyDescent="0.2">
      <c r="B45" s="54" t="s">
        <v>144</v>
      </c>
      <c r="C45" s="1"/>
      <c r="D45" s="1"/>
      <c r="E45" s="53" t="s">
        <v>145</v>
      </c>
      <c r="F45" s="53"/>
    </row>
  </sheetData>
  <sheetProtection formatCells="0" formatColumns="0" formatRows="0" autoFilter="0"/>
  <mergeCells count="6">
    <mergeCell ref="E45:F45"/>
    <mergeCell ref="A1:H1"/>
    <mergeCell ref="A2:B4"/>
    <mergeCell ref="C2:G2"/>
    <mergeCell ref="H2:H3"/>
    <mergeCell ref="E44:F44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2023-01-23T21:42:07Z</cp:lastPrinted>
  <dcterms:created xsi:type="dcterms:W3CDTF">2014-02-10T03:37:14Z</dcterms:created>
  <dcterms:modified xsi:type="dcterms:W3CDTF">2023-01-23T21:42:22Z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