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<sst xmlns="http://schemas.openxmlformats.org/spreadsheetml/2006/main" count="964" uniqueCount="668">
  <si>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</si>
  <si>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</si>
  <si>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</si>
  <si>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</si>
  <si>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</si>
  <si>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</si>
  <si>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</si>
  <si>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</si>
  <si>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</si>
  <si>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</si>
  <si>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</si>
  <si>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</si>
  <si>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</si>
  <si>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</si>
  <si>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</si>
  <si>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</si>
  <si>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</si>
  <si>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</si>
  <si>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</si>
  <si>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</si>
  <si>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</si>
  <si>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</si>
  <si>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</si>
  <si>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</si>
  <si>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</si>
  <si>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</si>
  <si>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</si>
  <si>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</si>
  <si>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</si>
  <si>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</si>
  <si>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</si>
  <si>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</si>
  <si>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</si>
  <si>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</si>
  <si>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</si>
  <si>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</si>
  <si>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</si>
  <si>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</si>
  <si>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</si>
  <si>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</si>
  <si>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</si>
  <si>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</si>
  <si>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</si>
  <si>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</si>
  <si>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</si>
  <si>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</si>
  <si>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</si>
  <si>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</si>
  <si>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</si>
  <si>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</si>
  <si>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</si>
  <si>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</si>
  <si>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</si>
  <si>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</si>
  <si>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</si>
  <si>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</si>
  <si>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</si>
  <si>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</si>
  <si>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</si>
  <si>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</si>
  <si>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</si>
  <si>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</si>
  <si>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</si>
  <si>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</si>
  <si>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</si>
  <si>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</si>
  <si>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</si>
  <si>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</si>
  <si>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</si>
  <si>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</si>
  <si>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</si>
  <si>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</si>
  <si>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</si>
  <si>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</si>
  <si>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</si>
  <si>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</si>
  <si>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</si>
  <si>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</si>
  <si>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</si>
  <si>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</si>
  <si>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</si>
  <si>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</si>
  <si>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</si>
  <si>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</si>
  <si>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</si>
  <si>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</si>
  <si>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</si>
  <si>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</si>
  <si>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</si>
  <si>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</si>
  <si>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</si>
  <si>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</si>
  <si>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</si>
  <si>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</si>
  <si>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</si>
  <si>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</si>
  <si>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</si>
  <si>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</si>
  <si>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</si>
  <si>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</si>
  <si>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</si>
  <si>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</si>
  <si>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</si>
  <si>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</si>
  <si>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</si>
  <si>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</si>
  <si>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</si>
  <si>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</si>
  <si>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</si>
  <si>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</si>
  <si>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</si>
  <si>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</si>
  <si>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</si>
  <si>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</si>
  <si>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</si>
  <si>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</si>
  <si>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</si>
  <si>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</si>
  <si>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</si>
  <si>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</si>
  <si>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</si>
  <si>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</si>
  <si>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</si>
  <si>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</si>
  <si>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</si>
  <si>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</si>
  <si>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</si>
  <si>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</si>
  <si>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</si>
  <si>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</si>
  <si>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</si>
  <si>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</si>
  <si>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</si>
  <si>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</si>
  <si>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</si>
  <si>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</si>
  <si>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</si>
  <si>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</si>
  <si>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</si>
  <si>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</si>
  <si>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</si>
  <si>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</si>
  <si>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</si>
  <si>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</si>
  <si>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</si>
  <si>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</si>
  <si>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</si>
  <si>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</si>
  <si>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</si>
  <si>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</si>
  <si>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</si>
  <si>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</si>
  <si>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</si>
  <si>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</si>
  <si>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</si>
  <si>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</si>
  <si>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</si>
  <si>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</si>
  <si>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</si>
  <si>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</si>
  <si>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</si>
  <si>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</si>
  <si>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</si>
  <si>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</si>
  <si>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</si>
  <si>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</si>
  <si>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</si>
  <si>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</si>
  <si>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</si>
  <si>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</si>
  <si>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</si>
  <si>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</si>
  <si>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</si>
  <si>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</si>
  <si>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</si>
  <si>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</si>
  <si>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</si>
  <si>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</si>
  <si>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</si>
  <si>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</si>
  <si>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</si>
  <si>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</si>
  <si>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</si>
  <si>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</si>
  <si>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</si>
  <si>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</si>
  <si>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</si>
  <si>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</si>
  <si>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</si>
  <si>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</si>
  <si>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</si>
  <si>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</si>
  <si>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</si>
  <si>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</si>
  <si>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</si>
  <si>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</si>
  <si>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</si>
  <si>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</si>
  <si>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</si>
  <si>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</si>
  <si>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</si>
  <si>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</si>
  <si>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</si>
  <si>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</si>
  <si>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</si>
  <si>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</si>
  <si>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</si>
  <si>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</si>
  <si>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</si>
  <si>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</si>
  <si>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</si>
  <si>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</si>
  <si>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</si>
  <si>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</si>
  <si>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</si>
  <si>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</si>
  <si>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</si>
  <si>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</si>
  <si>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</si>
  <si>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</si>
  <si>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</si>
  <si>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</si>
  <si>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</si>
  <si>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</si>
  <si>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</si>
  <si>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</si>
  <si>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</si>
  <si>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</si>
  <si>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</si>
  <si>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</si>
  <si>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</si>
  <si>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</si>
  <si>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</si>
  <si>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</si>
  <si>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</si>
  <si>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</si>
  <si>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</si>
  <si>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</si>
  <si>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</si>
  <si>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</si>
  <si>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</si>
  <si>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</si>
  <si>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</si>
  <si>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</si>
  <si>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</si>
  <si>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</si>
  <si>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</si>
  <si>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</si>
  <si>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</si>
  <si>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</si>
  <si>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</si>
  <si>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</si>
  <si>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</si>
  <si>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</si>
  <si>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</si>
  <si>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</si>
  <si>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</si>
  <si>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</si>
  <si>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</si>
  <si>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</si>
  <si>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</si>
  <si>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</si>
  <si>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</si>
  <si>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</si>
  <si>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</si>
  <si>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</si>
  <si>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</si>
  <si>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</si>
  <si>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</si>
  <si>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</si>
  <si>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</si>
  <si>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</si>
  <si>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</si>
  <si>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</si>
  <si>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</si>
  <si>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</si>
  <si>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</si>
  <si>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</si>
  <si>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</si>
  <si>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</si>
  <si>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</si>
  <si>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</si>
  <si>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</si>
  <si>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</si>
  <si>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</si>
  <si>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</si>
  <si>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</si>
  <si>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</si>
  <si>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</si>
  <si>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</si>
  <si>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</si>
  <si>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</si>
  <si>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</si>
  <si>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</si>
  <si>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</si>
  <si>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</si>
  <si>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</si>
  <si>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</si>
  <si>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</si>
  <si>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</si>
  <si>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</si>
  <si>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</si>
  <si>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</si>
  <si>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</si>
  <si>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</si>
  <si>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</si>
  <si>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</si>
  <si>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</si>
  <si>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</si>
  <si>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</si>
  <si>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</si>
  <si>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</si>
  <si>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</si>
  <si>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</si>
  <si>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</si>
  <si>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</si>
  <si>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</si>
  <si>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</si>
  <si>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</si>
  <si>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</si>
  <si>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</si>
  <si>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</si>
  <si>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</si>
  <si>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</si>
  <si>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</si>
  <si>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</si>
  <si>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</si>
  <si>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</si>
  <si>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</si>
  <si>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</si>
  <si>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</si>
  <si>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</si>
  <si>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</si>
  <si>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</si>
  <si>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</si>
  <si>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</si>
  <si>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</si>
  <si>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</si>
  <si>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</si>
  <si>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</si>
  <si>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</si>
  <si>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</si>
  <si>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</si>
  <si>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</si>
  <si>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</si>
  <si>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</si>
  <si>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</si>
  <si>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</si>
  <si>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</si>
  <si>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</si>
  <si>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</si>
  <si>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</si>
  <si>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</si>
  <si>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</si>
  <si>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</si>
  <si>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</si>
  <si>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</si>
  <si>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</si>
  <si>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</si>
  <si>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</si>
  <si>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</si>
  <si>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</si>
  <si>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</si>
  <si>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</si>
  <si>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</si>
  <si>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</si>
  <si>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</si>
  <si>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</si>
  <si>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</si>
  <si>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</si>
  <si>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</si>
  <si>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</si>
  <si>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</si>
  <si>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</si>
  <si>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</si>
  <si>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</si>
  <si>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</si>
  <si>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</si>
  <si>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</si>
  <si>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</si>
  <si>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</si>
  <si>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</si>
  <si>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</si>
  <si>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</si>
  <si>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</si>
  <si>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</si>
  <si>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</si>
  <si>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</si>
  <si>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</si>
  <si>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</si>
  <si>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</si>
  <si>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</si>
  <si>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</si>
  <si>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</si>
  <si>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</si>
  <si>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</si>
  <si>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</si>
  <si>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</si>
  <si>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</si>
  <si>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</si>
  <si>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</si>
  <si>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</si>
  <si>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</si>
  <si>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</si>
  <si>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</si>
  <si>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</si>
  <si>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</si>
  <si>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</si>
  <si>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</si>
  <si>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</si>
  <si>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</si>
  <si>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</si>
  <si>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</si>
  <si>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</si>
  <si>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</si>
  <si>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</si>
  <si>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</si>
  <si>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</si>
  <si>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</si>
  <si>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</si>
  <si>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</si>
  <si>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</si>
  <si>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</si>
  <si>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</si>
  <si>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</si>
  <si>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</si>
  <si>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</si>
  <si>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</si>
  <si>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</si>
  <si>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</si>
  <si>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</si>
  <si>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</si>
  <si>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</si>
  <si>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</si>
  <si>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</si>
  <si>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</si>
  <si>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</si>
  <si>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</si>
  <si>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</si>
  <si>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</si>
  <si>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</si>
  <si>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</si>
  <si>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</si>
  <si>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</si>
  <si>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</si>
  <si>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</si>
  <si>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</si>
  <si>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</si>
  <si>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</si>
  <si>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</si>
  <si>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</si>
  <si>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</si>
  <si>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</si>
  <si>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</si>
  <si>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</si>
  <si>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</si>
  <si>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</si>
  <si>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</si>
  <si>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</si>
  <si>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</si>
  <si>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</si>
  <si>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</si>
  <si>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</si>
  <si>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</si>
  <si>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</si>
  <si>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</si>
  <si>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</si>
  <si>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</si>
  <si>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</si>
  <si>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</si>
  <si>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</si>
  <si>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</si>
  <si>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</si>
  <si>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</si>
  <si>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</si>
  <si>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</si>
  <si>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</si>
  <si>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</si>
  <si>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</si>
  <si>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</si>
  <si>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</si>
  <si>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</si>
  <si>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</si>
  <si>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</si>
  <si>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</si>
  <si>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</si>
  <si>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</si>
  <si>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</si>
  <si>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</si>
  <si>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</si>
  <si>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</si>
  <si>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</si>
  <si>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</si>
  <si>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</si>
  <si>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</si>
  <si>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</si>
  <si>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</si>
  <si>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</si>
  <si>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</si>
  <si>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</si>
  <si>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</si>
  <si>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</si>
  <si>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</si>
  <si>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</si>
  <si>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</si>
  <si>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</si>
  <si>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</si>
  <si>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</si>
  <si>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</si>
  <si>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</si>
  <si>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</si>
  <si>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</si>
  <si>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</si>
  <si>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</si>
  <si>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</si>
  <si>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</si>
  <si>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</si>
  <si>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</si>
  <si>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</si>
  <si>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</si>
  <si>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</si>
  <si>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</si>
  <si>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</si>
  <si>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</si>
  <si>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</si>
  <si>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</si>
  <si>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</si>
  <si>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</si>
  <si>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</si>
  <si>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</si>
  <si>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</si>
  <si>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</si>
  <si>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</si>
  <si>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</si>
  <si>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</si>
  <si>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</si>
  <si>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</si>
  <si>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</si>
  <si>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</si>
  <si>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</si>
  <si>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</si>
  <si>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</si>
  <si>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</si>
  <si>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</si>
  <si>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</si>
  <si>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</si>
  <si>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</si>
  <si>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</si>
  <si>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</si>
  <si>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</si>
  <si>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</si>
  <si>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</si>
  <si>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</si>
  <si>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</si>
  <si>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</si>
  <si>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</si>
  <si>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</si>
  <si>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</si>
  <si>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</si>
  <si>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</si>
  <si>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</si>
  <si>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</si>
  <si>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</si>
  <si>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</si>
  <si>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</si>
  <si>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</si>
  <si>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</si>
  <si>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</si>
  <si>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</si>
  <si>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</si>
  <si>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</si>
  <si>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</si>
  <si>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</si>
  <si>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</si>
  <si>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</si>
  <si>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</si>
  <si>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</si>
  <si>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</si>
  <si>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</si>
  <si>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</si>
  <si>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</si>
  <si>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</si>
  <si>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</si>
  <si>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</si>
  <si>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</si>
  <si>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</si>
  <si>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</si>
  <si>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</si>
  <si>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</si>
  <si>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</si>
  <si>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</si>
  <si>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</si>
  <si>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</si>
  <si>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</si>
  <si>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</si>
  <si>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</si>
  <si>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</si>
  <si>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</si>
  <si>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</si>
  <si>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</si>
  <si>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</si>
  <si>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</si>
  <si>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</si>
  <si>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</si>
  <si>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</si>
  <si>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</si>
  <si>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</si>
  <si>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</si>
  <si>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</si>
  <si>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</si>
  <si>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</si>
  <si>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</si>
  <si>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</si>
  <si>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</si>
  <si>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</si>
  <si>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</si>
  <si>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</si>
  <si>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</si>
  <si>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</si>
  <si>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</si>
  <si>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</si>
  <si>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</si>
  <si>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</si>
  <si>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</si>
  <si>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</si>
  <si>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</si>
  <si>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</si>
  <si>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</si>
  <si>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</si>
  <si>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</si>
  <si>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</si>
  <si>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</si>
  <si>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</si>
  <si>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</si>
  <si>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</si>
  <si>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</si>
  <si>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</si>
  <si>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</si>
  <si>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</si>
  <si>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</si>
  <si>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</si>
  <si>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</si>
  <si>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</si>
  <si>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</si>
  <si>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</si>
  <si>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</si>
  <si>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</si>
  <si>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</si>
  <si>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</si>
  <si>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</si>
  <si>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</si>
  <si>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</si>
  <si>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</si>
  <si>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</si>
  <si>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</si>
  <si>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</si>
  <si>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</si>
  <si>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</si>
  <si>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</si>
  <si>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</si>
  <si>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</si>
  <si>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</si>
  <si>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Juventino Rosas</t>
  </si>
  <si>
    <t>Correspondiente del 1 de Enero al 30 de Septiembre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</si>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</sst>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3" applyNumberFormat="1" applyFont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</cellXfs>
  <cellStyles count="64">
    <cellStyle name="Euro" xfId="21"/>
    <cellStyle name="Hipervínculo" xfId="11" builtinId="8"/>
    <cellStyle name="Millares" xfId="18" builtinId="3"/>
    <cellStyle name="Millares 2" xfId="1"/>
    <cellStyle name="Millares 2 2" xfId="15"/>
    <cellStyle name="Millares 2 2 2" xfId="46"/>
    <cellStyle name="Millares 2 2 3" xfId="35"/>
    <cellStyle name="Millares 2 2 4" xfId="23"/>
    <cellStyle name="Millares 2 2_ACT" xfId="45"/>
    <cellStyle name="Millares 2 3" xfId="16"/>
    <cellStyle name="Millares 2 3 2" xfId="48"/>
    <cellStyle name="Millares 2 3 3" xfId="36"/>
    <cellStyle name="Millares 2 3 4" xfId="24"/>
    <cellStyle name="Millares 2 3_ACT" xfId="47"/>
    <cellStyle name="Millares 2 4" xfId="33"/>
    <cellStyle name="Millares 2 4 2" xfId="63"/>
    <cellStyle name="Millares 2 4 3" xfId="43"/>
    <cellStyle name="Millares 2 4_ACT" xfId="49"/>
    <cellStyle name="Millares 2 5" xfId="50"/>
    <cellStyle name="Millares 2 6" xfId="62"/>
    <cellStyle name="Millares 2 7" xfId="34"/>
    <cellStyle name="Millares 2 8" xfId="22"/>
    <cellStyle name="Millares 2_ACT" xfId="44"/>
    <cellStyle name="Millares 3" xfId="19"/>
    <cellStyle name="Millares 3 2" xfId="52"/>
    <cellStyle name="Millares 3 3" xfId="37"/>
    <cellStyle name="Millares 3 4" xfId="25"/>
    <cellStyle name="Millares 3_ACT" xfId="51"/>
    <cellStyle name="Millares 4" xfId="17"/>
    <cellStyle name="Moneda 2" xfId="26"/>
    <cellStyle name="Moneda 2 2" xfId="54"/>
    <cellStyle name="Moneda 2 3" xfId="38"/>
    <cellStyle name="Moneda 2_ACT" xfId="53"/>
    <cellStyle name="Normal" xfId="0" builtinId="0"/>
    <cellStyle name="Normal 2" xfId="2"/>
    <cellStyle name="Normal 2 2" xfId="3"/>
    <cellStyle name="Normal 2 3" xfId="9"/>
    <cellStyle name="Normal 2 3 2" xfId="56"/>
    <cellStyle name="Normal 2 4" xfId="39"/>
    <cellStyle name="Normal 2_ACT" xfId="55"/>
    <cellStyle name="Normal 3" xfId="8"/>
    <cellStyle name="Normal 3 2" xfId="10"/>
    <cellStyle name="Normal 3 2 2" xfId="13"/>
    <cellStyle name="Normal 3 3" xfId="12"/>
    <cellStyle name="Normal 3 3 2" xfId="40"/>
    <cellStyle name="Normal 3_ACT" xfId="57"/>
    <cellStyle name="Normal 4" xfId="4"/>
    <cellStyle name="Normal 4 2" xfId="28"/>
    <cellStyle name="Normal 4 3" xfId="27"/>
    <cellStyle name="Normal 5" xfId="5"/>
    <cellStyle name="Normal 5 2" xfId="30"/>
    <cellStyle name="Normal 5 3" xfId="29"/>
    <cellStyle name="Normal 56" xfId="6"/>
    <cellStyle name="Normal 6" xfId="31"/>
    <cellStyle name="Normal 6 2" xfId="32"/>
    <cellStyle name="Normal 6 2 2" xfId="60"/>
    <cellStyle name="Normal 6 2 3" xfId="42"/>
    <cellStyle name="Normal 6 2_ACT" xfId="59"/>
    <cellStyle name="Normal 6 3" xfId="61"/>
    <cellStyle name="Normal 6 4" xfId="41"/>
    <cellStyle name="Normal 6_ACT" xfId="58"/>
    <cellStyle name="Normal 7" xfId="2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ht="10.15" x14ac:dyDescent="0.2">
      <c r="A11" s="45" t="s">
        <v>3</v>
      </c>
      <c r="B11" s="46" t="s">
        <v>4</v>
      </c>
    </row>
    <row r="12" spans="1:5" ht="10.1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ht="10.1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ht="10.15" x14ac:dyDescent="0.2">
      <c r="A16" s="45" t="s">
        <v>9</v>
      </c>
      <c r="B16" s="46" t="s">
        <v>10</v>
      </c>
    </row>
    <row r="17" spans="1:2" ht="10.15" x14ac:dyDescent="0.2">
      <c r="A17" s="45" t="s">
        <v>11</v>
      </c>
      <c r="B17" s="46" t="s">
        <v>12</v>
      </c>
    </row>
    <row r="18" spans="1:2" ht="10.15" x14ac:dyDescent="0.2">
      <c r="A18" s="45" t="s">
        <v>13</v>
      </c>
      <c r="B18" s="46" t="s">
        <v>14</v>
      </c>
    </row>
    <row r="19" spans="1:2" ht="10.15" x14ac:dyDescent="0.2">
      <c r="A19" s="45" t="s">
        <v>15</v>
      </c>
      <c r="B19" s="46" t="s">
        <v>16</v>
      </c>
    </row>
    <row r="20" spans="1:2" ht="10.15" x14ac:dyDescent="0.2">
      <c r="A20" s="45" t="s">
        <v>17</v>
      </c>
      <c r="B20" s="46" t="s">
        <v>585</v>
      </c>
    </row>
    <row r="21" spans="1:2" ht="10.15" x14ac:dyDescent="0.2">
      <c r="A21" s="45" t="s">
        <v>18</v>
      </c>
      <c r="B21" s="46" t="s">
        <v>19</v>
      </c>
    </row>
    <row r="22" spans="1:2" ht="10.15" x14ac:dyDescent="0.2">
      <c r="A22" s="45" t="s">
        <v>20</v>
      </c>
      <c r="B22" s="46" t="s">
        <v>183</v>
      </c>
    </row>
    <row r="23" spans="1:2" ht="10.15" x14ac:dyDescent="0.2">
      <c r="A23" s="45" t="s">
        <v>21</v>
      </c>
      <c r="B23" s="46" t="s">
        <v>22</v>
      </c>
    </row>
    <row r="24" spans="1:2" ht="10.15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ht="10.15" x14ac:dyDescent="0.2">
      <c r="A26" s="94" t="s">
        <v>572</v>
      </c>
      <c r="B26" s="95" t="s">
        <v>341</v>
      </c>
    </row>
    <row r="27" spans="1:2" ht="10.15" x14ac:dyDescent="0.2">
      <c r="A27" s="94" t="s">
        <v>573</v>
      </c>
      <c r="B27" s="95" t="s">
        <v>358</v>
      </c>
    </row>
    <row r="28" spans="1:2" ht="10.15" x14ac:dyDescent="0.2">
      <c r="A28" s="45" t="s">
        <v>23</v>
      </c>
      <c r="B28" s="46" t="s">
        <v>24</v>
      </c>
    </row>
    <row r="29" spans="1:2" ht="10.15" x14ac:dyDescent="0.2">
      <c r="A29" s="45" t="s">
        <v>25</v>
      </c>
      <c r="B29" s="46" t="s">
        <v>26</v>
      </c>
    </row>
    <row r="30" spans="1:2" ht="10.15" x14ac:dyDescent="0.2">
      <c r="A30" s="45" t="s">
        <v>27</v>
      </c>
      <c r="B30" s="46" t="s">
        <v>28</v>
      </c>
    </row>
    <row r="31" spans="1:2" ht="10.15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6" t="s">
        <v>32</v>
      </c>
    </row>
    <row r="40" spans="1:2" ht="10.15" x14ac:dyDescent="0.2">
      <c r="A40" s="7"/>
      <c r="B40" s="46" t="s">
        <v>624</v>
      </c>
    </row>
    <row r="41" spans="1:2" ht="10.9" thickBot="1" x14ac:dyDescent="0.25">
      <c r="A41" s="11"/>
      <c r="B41" s="12"/>
    </row>
    <row r="44" spans="1:2" ht="10.15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workbookViewId="0">
      <selection activeCell="B26" sqref="B26:E27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33521579.68</v>
      </c>
    </row>
    <row r="6" spans="1:3" ht="10.15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ht="10.15" x14ac:dyDescent="0.2">
      <c r="A14" s="74"/>
      <c r="B14" s="66"/>
      <c r="C14" s="67"/>
    </row>
    <row r="15" spans="1:3" ht="10.15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5" x14ac:dyDescent="0.2">
      <c r="A17" s="70">
        <v>3.2</v>
      </c>
      <c r="B17" s="63" t="s">
        <v>530</v>
      </c>
      <c r="C17" s="147">
        <v>0</v>
      </c>
    </row>
    <row r="18" spans="1:5" ht="10.15" x14ac:dyDescent="0.2">
      <c r="A18" s="70">
        <v>3.3</v>
      </c>
      <c r="B18" s="65" t="s">
        <v>531</v>
      </c>
      <c r="C18" s="148">
        <v>0</v>
      </c>
    </row>
    <row r="19" spans="1:5" ht="10.15" x14ac:dyDescent="0.2">
      <c r="A19" s="59"/>
      <c r="B19" s="71"/>
      <c r="C19" s="72"/>
    </row>
    <row r="20" spans="1:5" ht="10.15" x14ac:dyDescent="0.2">
      <c r="A20" s="73" t="s">
        <v>660</v>
      </c>
      <c r="B20" s="73"/>
      <c r="C20" s="145">
        <f>C5+C7-C15</f>
        <v>33521579.68</v>
      </c>
    </row>
    <row r="22" spans="1:5" ht="10.15" x14ac:dyDescent="0.2">
      <c r="B22" s="39" t="s">
        <v>625</v>
      </c>
    </row>
    <row r="26" spans="1:5" x14ac:dyDescent="0.2">
      <c r="B26" s="196" t="s">
        <v>664</v>
      </c>
      <c r="C26" s="130"/>
      <c r="D26" s="194" t="s">
        <v>665</v>
      </c>
      <c r="E26" s="194"/>
    </row>
    <row r="27" spans="1:5" ht="22.5" x14ac:dyDescent="0.2">
      <c r="B27" s="196" t="s">
        <v>666</v>
      </c>
      <c r="C27" s="130"/>
      <c r="D27" s="195" t="s">
        <v>667</v>
      </c>
      <c r="E27" s="195"/>
    </row>
  </sheetData>
  <mergeCells count="6">
    <mergeCell ref="D27:E27"/>
    <mergeCell ref="A1:C1"/>
    <mergeCell ref="A2:C2"/>
    <mergeCell ref="A3:C3"/>
    <mergeCell ref="A4:C4"/>
    <mergeCell ref="D26:E26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workbookViewId="0">
      <selection activeCell="G35" sqref="G3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ht="10.15" x14ac:dyDescent="0.2">
      <c r="A4" s="179" t="s">
        <v>614</v>
      </c>
      <c r="B4" s="180"/>
      <c r="C4" s="181"/>
    </row>
    <row r="5" spans="1:3" ht="10.15" x14ac:dyDescent="0.2">
      <c r="A5" s="84" t="s">
        <v>534</v>
      </c>
      <c r="B5" s="58"/>
      <c r="C5" s="149">
        <v>28932331.940000001</v>
      </c>
    </row>
    <row r="6" spans="1:3" ht="10.15" x14ac:dyDescent="0.2">
      <c r="A6" s="78"/>
      <c r="B6" s="60"/>
      <c r="C6" s="79"/>
    </row>
    <row r="7" spans="1:3" ht="10.15" x14ac:dyDescent="0.2">
      <c r="A7" s="68" t="s">
        <v>535</v>
      </c>
      <c r="B7" s="80"/>
      <c r="C7" s="146">
        <f>SUM(C8:C28)</f>
        <v>1425115.21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203963.93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22783.25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1198368.03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ht="10.15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5" x14ac:dyDescent="0.2">
      <c r="A33" s="90" t="s">
        <v>558</v>
      </c>
      <c r="B33" s="77" t="s">
        <v>449</v>
      </c>
      <c r="C33" s="150">
        <v>0</v>
      </c>
    </row>
    <row r="34" spans="1:5" x14ac:dyDescent="0.2">
      <c r="A34" s="90" t="s">
        <v>559</v>
      </c>
      <c r="B34" s="77" t="s">
        <v>455</v>
      </c>
      <c r="C34" s="150">
        <v>0</v>
      </c>
    </row>
    <row r="35" spans="1:5" ht="10.15" x14ac:dyDescent="0.2">
      <c r="A35" s="90" t="s">
        <v>560</v>
      </c>
      <c r="B35" s="85" t="s">
        <v>561</v>
      </c>
      <c r="C35" s="152">
        <v>0</v>
      </c>
    </row>
    <row r="36" spans="1:5" ht="10.15" x14ac:dyDescent="0.2">
      <c r="A36" s="78"/>
      <c r="B36" s="81"/>
      <c r="C36" s="82"/>
    </row>
    <row r="37" spans="1:5" ht="10.15" x14ac:dyDescent="0.2">
      <c r="A37" s="83" t="s">
        <v>661</v>
      </c>
      <c r="B37" s="58"/>
      <c r="C37" s="145">
        <f>C5-C7+C30</f>
        <v>27507216.73</v>
      </c>
    </row>
    <row r="39" spans="1:5" ht="10.15" x14ac:dyDescent="0.2">
      <c r="B39" s="39" t="s">
        <v>625</v>
      </c>
    </row>
    <row r="43" spans="1:5" x14ac:dyDescent="0.2">
      <c r="B43" s="196" t="s">
        <v>664</v>
      </c>
      <c r="C43" s="130"/>
      <c r="D43" s="194" t="s">
        <v>665</v>
      </c>
      <c r="E43" s="194"/>
    </row>
    <row r="44" spans="1:5" ht="22.5" x14ac:dyDescent="0.2">
      <c r="B44" s="196" t="s">
        <v>666</v>
      </c>
      <c r="C44" s="130"/>
      <c r="D44" s="195" t="s">
        <v>667</v>
      </c>
      <c r="E44" s="195"/>
    </row>
  </sheetData>
  <mergeCells count="6">
    <mergeCell ref="D44:E44"/>
    <mergeCell ref="A1:C1"/>
    <mergeCell ref="A2:C2"/>
    <mergeCell ref="A3:C3"/>
    <mergeCell ref="A4:C4"/>
    <mergeCell ref="D43:E43"/>
  </mergeCells>
  <pageMargins left="0.7" right="0.7" top="0.75" bottom="0.75" header="0.3" footer="0.3"/>
  <pageSetup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4" workbookViewId="0">
      <selection sqref="A1:H55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ht="10.15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ht="10.15" x14ac:dyDescent="0.2">
      <c r="A8" s="43">
        <v>7000</v>
      </c>
      <c r="B8" s="44" t="s">
        <v>123</v>
      </c>
    </row>
    <row r="9" spans="1:10" ht="10.15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ht="10.15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ht="10.15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ht="10.15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ht="10.15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ht="10.15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ht="10.15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ht="10.15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ht="10.15" x14ac:dyDescent="0.2">
      <c r="A35" s="43">
        <v>8000</v>
      </c>
      <c r="B35" s="44" t="s">
        <v>95</v>
      </c>
    </row>
    <row r="36" spans="1:6" ht="10.15" x14ac:dyDescent="0.2">
      <c r="A36" s="29">
        <v>8110</v>
      </c>
      <c r="B36" s="29" t="s">
        <v>94</v>
      </c>
      <c r="C36" s="34">
        <v>0</v>
      </c>
      <c r="D36" s="34">
        <v>32738898.940000001</v>
      </c>
      <c r="E36" s="34">
        <v>0</v>
      </c>
      <c r="F36" s="34">
        <f t="shared" si="0"/>
        <v>32738898.940000001</v>
      </c>
    </row>
    <row r="37" spans="1:6" ht="10.15" x14ac:dyDescent="0.2">
      <c r="A37" s="29">
        <v>8120</v>
      </c>
      <c r="B37" s="29" t="s">
        <v>93</v>
      </c>
      <c r="C37" s="34">
        <v>0</v>
      </c>
      <c r="D37" s="34">
        <v>33543055.68</v>
      </c>
      <c r="E37" s="34">
        <v>-38105283.939999998</v>
      </c>
      <c r="F37" s="34">
        <f t="shared" si="0"/>
        <v>-4562228.2599999979</v>
      </c>
    </row>
    <row r="38" spans="1:6" ht="10.15" x14ac:dyDescent="0.2">
      <c r="A38" s="29">
        <v>8130</v>
      </c>
      <c r="B38" s="29" t="s">
        <v>92</v>
      </c>
      <c r="C38" s="34">
        <v>0</v>
      </c>
      <c r="D38" s="34">
        <v>5344909</v>
      </c>
      <c r="E38" s="34">
        <v>0</v>
      </c>
      <c r="F38" s="34">
        <f t="shared" si="0"/>
        <v>5344909</v>
      </c>
    </row>
    <row r="39" spans="1:6" ht="10.15" x14ac:dyDescent="0.2">
      <c r="A39" s="29">
        <v>8140</v>
      </c>
      <c r="B39" s="29" t="s">
        <v>91</v>
      </c>
      <c r="C39" s="34">
        <v>0</v>
      </c>
      <c r="D39" s="34">
        <v>13.21</v>
      </c>
      <c r="E39" s="34">
        <v>-13.21</v>
      </c>
      <c r="F39" s="34">
        <f t="shared" si="0"/>
        <v>0</v>
      </c>
    </row>
    <row r="40" spans="1:6" ht="10.15" x14ac:dyDescent="0.2">
      <c r="A40" s="29">
        <v>8150</v>
      </c>
      <c r="B40" s="29" t="s">
        <v>90</v>
      </c>
      <c r="C40" s="34">
        <v>0</v>
      </c>
      <c r="D40" s="34">
        <v>-14435180.43</v>
      </c>
      <c r="E40" s="34">
        <v>-19086399.25</v>
      </c>
      <c r="F40" s="34">
        <f t="shared" si="0"/>
        <v>-33521579.68</v>
      </c>
    </row>
    <row r="41" spans="1:6" ht="10.15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-32738898.940000001</v>
      </c>
      <c r="F41" s="34">
        <f t="shared" si="0"/>
        <v>-32738898.940000001</v>
      </c>
    </row>
    <row r="42" spans="1:6" ht="10.15" x14ac:dyDescent="0.2">
      <c r="A42" s="29">
        <v>8220</v>
      </c>
      <c r="B42" s="29" t="s">
        <v>88</v>
      </c>
      <c r="C42" s="34">
        <v>0</v>
      </c>
      <c r="D42" s="34">
        <v>46923002.329999998</v>
      </c>
      <c r="E42" s="34">
        <v>-36558901.009999998</v>
      </c>
      <c r="F42" s="34">
        <f t="shared" si="0"/>
        <v>10364101.32</v>
      </c>
    </row>
    <row r="43" spans="1:6" ht="10.15" x14ac:dyDescent="0.2">
      <c r="A43" s="29">
        <v>8230</v>
      </c>
      <c r="B43" s="29" t="s">
        <v>87</v>
      </c>
      <c r="C43" s="34">
        <v>0</v>
      </c>
      <c r="D43" s="34">
        <v>577332.24</v>
      </c>
      <c r="E43" s="34">
        <v>-14184103.390000001</v>
      </c>
      <c r="F43" s="34">
        <f t="shared" si="0"/>
        <v>-13606771.15</v>
      </c>
    </row>
    <row r="44" spans="1:6" ht="10.15" x14ac:dyDescent="0.2">
      <c r="A44" s="29">
        <v>8240</v>
      </c>
      <c r="B44" s="29" t="s">
        <v>86</v>
      </c>
      <c r="C44" s="34">
        <v>0</v>
      </c>
      <c r="D44" s="34">
        <v>34992071.020000003</v>
      </c>
      <c r="E44" s="34">
        <v>-27942834.190000001</v>
      </c>
      <c r="F44" s="34">
        <f t="shared" si="0"/>
        <v>7049236.8300000019</v>
      </c>
    </row>
    <row r="45" spans="1:6" ht="10.15" x14ac:dyDescent="0.2">
      <c r="A45" s="29">
        <v>8250</v>
      </c>
      <c r="B45" s="29" t="s">
        <v>85</v>
      </c>
      <c r="C45" s="34">
        <v>0</v>
      </c>
      <c r="D45" s="34">
        <v>43698725.130000003</v>
      </c>
      <c r="E45" s="34">
        <v>-43698725.130000003</v>
      </c>
      <c r="F45" s="34">
        <f t="shared" si="0"/>
        <v>0</v>
      </c>
    </row>
    <row r="46" spans="1:6" ht="10.15" x14ac:dyDescent="0.2">
      <c r="A46" s="29">
        <v>8260</v>
      </c>
      <c r="B46" s="29" t="s">
        <v>84</v>
      </c>
      <c r="C46" s="34">
        <v>0</v>
      </c>
      <c r="D46" s="34">
        <v>17884366.440000001</v>
      </c>
      <c r="E46" s="34">
        <v>-17884366.440000001</v>
      </c>
      <c r="F46" s="34">
        <f t="shared" si="0"/>
        <v>0</v>
      </c>
    </row>
    <row r="47" spans="1:6" ht="10.15" x14ac:dyDescent="0.2">
      <c r="A47" s="29">
        <v>8270</v>
      </c>
      <c r="B47" s="29" t="s">
        <v>83</v>
      </c>
      <c r="C47" s="34">
        <v>0</v>
      </c>
      <c r="D47" s="34">
        <v>18777464.52</v>
      </c>
      <c r="E47" s="34">
        <v>10154867.42</v>
      </c>
      <c r="F47" s="34">
        <f t="shared" si="0"/>
        <v>28932331.939999998</v>
      </c>
    </row>
    <row r="49" spans="2:5" ht="10.15" x14ac:dyDescent="0.2">
      <c r="B49" s="29" t="s">
        <v>625</v>
      </c>
    </row>
    <row r="51" spans="2:5" s="130" customFormat="1" x14ac:dyDescent="0.2"/>
    <row r="53" spans="2:5" x14ac:dyDescent="0.2">
      <c r="B53" s="130"/>
      <c r="C53" s="130"/>
      <c r="D53" s="130"/>
    </row>
    <row r="54" spans="2:5" x14ac:dyDescent="0.2">
      <c r="B54" s="196" t="s">
        <v>664</v>
      </c>
      <c r="D54" s="194" t="s">
        <v>665</v>
      </c>
      <c r="E54" s="194"/>
    </row>
    <row r="55" spans="2:5" ht="22.5" x14ac:dyDescent="0.2">
      <c r="B55" s="196" t="s">
        <v>666</v>
      </c>
      <c r="D55" s="195" t="s">
        <v>667</v>
      </c>
      <c r="E55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55:E55"/>
    <mergeCell ref="D54:E54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19" customFormat="1" ht="10.15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ht="10.15" x14ac:dyDescent="0.2">
      <c r="A6" s="121"/>
      <c r="B6" s="121"/>
      <c r="C6" s="121"/>
      <c r="D6" s="121"/>
      <c r="H6" s="120"/>
    </row>
    <row r="7" spans="1:8" s="119" customFormat="1" ht="13.15" x14ac:dyDescent="0.25">
      <c r="A7" s="120" t="s">
        <v>35</v>
      </c>
      <c r="B7" s="120"/>
      <c r="C7" s="120"/>
      <c r="D7" s="120"/>
    </row>
    <row r="8" spans="1:8" s="119" customFormat="1" ht="10.15" x14ac:dyDescent="0.2">
      <c r="A8" s="120"/>
      <c r="B8" s="120"/>
      <c r="C8" s="120"/>
      <c r="D8" s="120"/>
    </row>
    <row r="9" spans="1:8" s="119" customFormat="1" ht="10.15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ht="10.15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ht="10.15" x14ac:dyDescent="0.2">
      <c r="A25" s="120" t="s">
        <v>519</v>
      </c>
      <c r="B25" s="120"/>
      <c r="C25" s="120"/>
      <c r="D25" s="120"/>
    </row>
    <row r="26" spans="1:4" s="119" customFormat="1" ht="10.15" x14ac:dyDescent="0.2">
      <c r="A26" s="120" t="s">
        <v>520</v>
      </c>
      <c r="B26" s="120"/>
      <c r="C26" s="120"/>
      <c r="D26" s="120"/>
    </row>
    <row r="27" spans="1:4" s="119" customFormat="1" ht="10.15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ht="10.15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opLeftCell="A133" zoomScale="106" zoomScaleNormal="106" workbookViewId="0">
      <selection activeCell="B155" sqref="B155:E15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ht="10.15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ht="10.15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ht="10.15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ht="10.15" x14ac:dyDescent="0.2">
      <c r="A10" s="22">
        <v>1121</v>
      </c>
      <c r="B10" s="20" t="s">
        <v>197</v>
      </c>
      <c r="C10" s="24">
        <v>6999976.7400000002</v>
      </c>
    </row>
    <row r="11" spans="1:8" ht="10.15" x14ac:dyDescent="0.2">
      <c r="A11" s="22">
        <v>1211</v>
      </c>
      <c r="B11" s="20" t="s">
        <v>198</v>
      </c>
      <c r="C11" s="24">
        <v>0</v>
      </c>
    </row>
    <row r="13" spans="1:8" ht="10.15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10.1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ht="10.15" x14ac:dyDescent="0.2">
      <c r="A15" s="22">
        <v>1122</v>
      </c>
      <c r="B15" s="20" t="s">
        <v>199</v>
      </c>
      <c r="C15" s="24">
        <v>132773.5</v>
      </c>
      <c r="D15" s="24">
        <v>133667.45000000001</v>
      </c>
      <c r="E15" s="24">
        <v>0</v>
      </c>
      <c r="F15" s="24">
        <v>0</v>
      </c>
      <c r="G15" s="24">
        <v>0</v>
      </c>
    </row>
    <row r="16" spans="1:8" ht="10.15" x14ac:dyDescent="0.2">
      <c r="A16" s="22">
        <v>1124</v>
      </c>
      <c r="B16" s="20" t="s">
        <v>200</v>
      </c>
      <c r="C16" s="24">
        <v>30378.66</v>
      </c>
      <c r="D16" s="24">
        <v>30378.66</v>
      </c>
      <c r="E16" s="24">
        <v>0</v>
      </c>
      <c r="F16" s="24">
        <v>0</v>
      </c>
      <c r="G16" s="24">
        <v>0</v>
      </c>
    </row>
    <row r="18" spans="1:8" ht="10.15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ht="10.15" x14ac:dyDescent="0.2">
      <c r="A20" s="22">
        <v>1123</v>
      </c>
      <c r="B20" s="20" t="s">
        <v>206</v>
      </c>
      <c r="C20" s="24">
        <v>386345.45</v>
      </c>
      <c r="D20" s="24">
        <v>386345.45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15000</v>
      </c>
      <c r="D21" s="24">
        <v>15000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ht="10.15" x14ac:dyDescent="0.2">
      <c r="A23" s="22">
        <v>1129</v>
      </c>
      <c r="B23" s="20" t="s">
        <v>576</v>
      </c>
      <c r="C23" s="24">
        <v>21937281.859999999</v>
      </c>
      <c r="D23" s="24">
        <v>21937281.859999999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30000</v>
      </c>
      <c r="D25" s="24">
        <v>30000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505284.46</v>
      </c>
      <c r="D27" s="24">
        <v>505284.46</v>
      </c>
      <c r="E27" s="24">
        <v>0</v>
      </c>
      <c r="F27" s="24">
        <v>0</v>
      </c>
      <c r="G27" s="24">
        <v>0</v>
      </c>
    </row>
    <row r="28" spans="1:8" ht="10.15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ht="10.15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ht="10.15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ht="10.15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ht="10.15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ht="10.15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ht="10.15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30282831.859999999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887045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1130822.29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1617069.57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26647895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11605424.85</v>
      </c>
      <c r="D62" s="24">
        <f t="shared" ref="D62:E62" si="0">SUM(D63:D70)</f>
        <v>0</v>
      </c>
      <c r="E62" s="24">
        <f t="shared" si="0"/>
        <v>4173220.69</v>
      </c>
    </row>
    <row r="63" spans="1:9" x14ac:dyDescent="0.2">
      <c r="A63" s="22">
        <v>1241</v>
      </c>
      <c r="B63" s="20" t="s">
        <v>237</v>
      </c>
      <c r="C63" s="24">
        <v>1374817.43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1904.44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871173.64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4173220.69</v>
      </c>
    </row>
    <row r="68" spans="1:9" x14ac:dyDescent="0.2">
      <c r="A68" s="22">
        <v>1246</v>
      </c>
      <c r="B68" s="20" t="s">
        <v>242</v>
      </c>
      <c r="C68" s="24">
        <v>9357529.3399999999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40009.14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40009.14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2626960.2599999998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2553960.2599999998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73000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5079894.38</v>
      </c>
      <c r="D110" s="24">
        <f>SUM(D111:D119)</f>
        <v>5079894.38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-0.12</v>
      </c>
      <c r="D111" s="24">
        <f>C111</f>
        <v>-0.12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1544876.33</v>
      </c>
      <c r="D112" s="24">
        <f t="shared" ref="D112:D119" si="1">C112</f>
        <v>1544876.33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823379.27</v>
      </c>
      <c r="D117" s="24">
        <f t="shared" si="1"/>
        <v>823379.27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2711638.9</v>
      </c>
      <c r="D119" s="24">
        <f t="shared" si="1"/>
        <v>2711638.9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5" x14ac:dyDescent="0.2">
      <c r="A145" s="22">
        <v>2199</v>
      </c>
      <c r="B145" s="20" t="s">
        <v>298</v>
      </c>
      <c r="C145" s="24">
        <v>0</v>
      </c>
    </row>
    <row r="146" spans="1:5" x14ac:dyDescent="0.2">
      <c r="A146" s="22">
        <v>2240</v>
      </c>
      <c r="B146" s="20" t="s">
        <v>299</v>
      </c>
      <c r="C146" s="24">
        <f>SUM(C147:C149)</f>
        <v>0</v>
      </c>
    </row>
    <row r="147" spans="1:5" x14ac:dyDescent="0.2">
      <c r="A147" s="22">
        <v>2241</v>
      </c>
      <c r="B147" s="20" t="s">
        <v>300</v>
      </c>
      <c r="C147" s="24">
        <v>0</v>
      </c>
    </row>
    <row r="148" spans="1:5" x14ac:dyDescent="0.2">
      <c r="A148" s="22">
        <v>2242</v>
      </c>
      <c r="B148" s="20" t="s">
        <v>301</v>
      </c>
      <c r="C148" s="24">
        <v>0</v>
      </c>
    </row>
    <row r="149" spans="1:5" x14ac:dyDescent="0.2">
      <c r="A149" s="22">
        <v>2249</v>
      </c>
      <c r="B149" s="20" t="s">
        <v>302</v>
      </c>
      <c r="C149" s="24">
        <v>0</v>
      </c>
    </row>
    <row r="151" spans="1:5" x14ac:dyDescent="0.2">
      <c r="B151" s="20" t="s">
        <v>625</v>
      </c>
    </row>
    <row r="155" spans="1:5" x14ac:dyDescent="0.2">
      <c r="B155" s="196" t="s">
        <v>664</v>
      </c>
      <c r="C155" s="130"/>
      <c r="D155" s="194" t="s">
        <v>665</v>
      </c>
      <c r="E155" s="194"/>
    </row>
    <row r="156" spans="1:5" ht="22.5" x14ac:dyDescent="0.2">
      <c r="B156" s="196" t="s">
        <v>666</v>
      </c>
      <c r="C156" s="130"/>
      <c r="D156" s="195" t="s">
        <v>667</v>
      </c>
      <c r="E156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155:E155"/>
    <mergeCell ref="D156:E156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ht="10.15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ht="10.15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ht="10.15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ht="10.15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ht="10.15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ht="10.15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ht="10.15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ht="10.15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193" zoomScaleNormal="100" workbookViewId="0">
      <selection activeCell="B222" sqref="B222:E22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3">
      <c r="A3" s="167" t="s">
        <v>663</v>
      </c>
      <c r="B3" s="167"/>
      <c r="C3" s="167"/>
      <c r="D3" s="14" t="s">
        <v>607</v>
      </c>
      <c r="E3" s="25">
        <v>3</v>
      </c>
    </row>
    <row r="4" spans="1:5" ht="10.15" x14ac:dyDescent="0.2">
      <c r="A4" s="18" t="s">
        <v>194</v>
      </c>
      <c r="B4" s="19"/>
      <c r="C4" s="19"/>
      <c r="D4" s="19"/>
      <c r="E4" s="19"/>
    </row>
    <row r="6" spans="1:5" ht="10.1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ht="10.15" x14ac:dyDescent="0.2">
      <c r="A8" s="50">
        <v>4100</v>
      </c>
      <c r="B8" s="51" t="s">
        <v>304</v>
      </c>
      <c r="C8" s="55">
        <f>SUM(C9+C19+C25+C28+C34+C37+C46)</f>
        <v>28707024.68</v>
      </c>
      <c r="D8" s="92"/>
      <c r="E8" s="49"/>
    </row>
    <row r="9" spans="1:5" ht="10.1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ht="10.1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ht="10.1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ht="10.1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ht="10.1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ht="10.1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ht="10.1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ht="10.1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ht="10.1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ht="10.1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ht="10.1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ht="10.1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ht="10.1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ht="10.1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ht="10.1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ht="10.1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ht="10.15" x14ac:dyDescent="0.2">
      <c r="A34" s="50">
        <v>4150</v>
      </c>
      <c r="B34" s="51" t="s">
        <v>494</v>
      </c>
      <c r="C34" s="55">
        <f>SUM(C35:C36)</f>
        <v>410907.68</v>
      </c>
      <c r="D34" s="92"/>
      <c r="E34" s="49"/>
    </row>
    <row r="35" spans="1:5" ht="10.15" x14ac:dyDescent="0.2">
      <c r="A35" s="50">
        <v>4151</v>
      </c>
      <c r="B35" s="51" t="s">
        <v>494</v>
      </c>
      <c r="C35" s="55">
        <v>410907.68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ht="10.1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ht="10.1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ht="10.1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ht="10.1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ht="10.1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ht="10.1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28296117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28296117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ht="10.1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0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ht="10.1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ht="10.1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ht="10.1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ht="10.1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ht="10.15" x14ac:dyDescent="0.2">
      <c r="A65" s="50">
        <v>4220</v>
      </c>
      <c r="B65" s="51" t="s">
        <v>336</v>
      </c>
      <c r="C65" s="55">
        <f>SUM(C66:C69)</f>
        <v>0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0</v>
      </c>
      <c r="D66" s="92"/>
      <c r="E66" s="49"/>
    </row>
    <row r="67" spans="1:5" ht="10.1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ht="10.1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ht="10.15" x14ac:dyDescent="0.2">
      <c r="A70" s="49"/>
      <c r="B70" s="49"/>
      <c r="C70" s="49"/>
      <c r="D70" s="49"/>
      <c r="E70" s="49"/>
    </row>
    <row r="71" spans="1:5" ht="10.1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ht="10.15" x14ac:dyDescent="0.2">
      <c r="A73" s="54">
        <v>4300</v>
      </c>
      <c r="B73" s="51" t="s">
        <v>341</v>
      </c>
      <c r="C73" s="55">
        <f>C74+C77+C83+C85+C87</f>
        <v>4814555</v>
      </c>
      <c r="D73" s="56"/>
      <c r="E73" s="56"/>
    </row>
    <row r="74" spans="1:5" ht="10.1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ht="10.1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ht="10.15" x14ac:dyDescent="0.2">
      <c r="A87" s="54">
        <v>4390</v>
      </c>
      <c r="B87" s="51" t="s">
        <v>352</v>
      </c>
      <c r="C87" s="55">
        <f>SUM(C88:C94)</f>
        <v>4814555</v>
      </c>
      <c r="D87" s="56"/>
      <c r="E87" s="56"/>
    </row>
    <row r="88" spans="1:5" ht="10.1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ht="10.1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ht="10.1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ht="10.15" x14ac:dyDescent="0.2">
      <c r="A94" s="54">
        <v>4399</v>
      </c>
      <c r="B94" s="51" t="s">
        <v>352</v>
      </c>
      <c r="C94" s="55">
        <v>4814555</v>
      </c>
      <c r="D94" s="56"/>
      <c r="E94" s="56"/>
    </row>
    <row r="95" spans="1:5" ht="10.15" x14ac:dyDescent="0.2">
      <c r="A95" s="49"/>
      <c r="B95" s="49"/>
      <c r="C95" s="49"/>
      <c r="D95" s="49"/>
      <c r="E95" s="49"/>
    </row>
    <row r="96" spans="1:5" ht="10.1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ht="10.15" x14ac:dyDescent="0.2">
      <c r="A98" s="54">
        <v>5000</v>
      </c>
      <c r="B98" s="51" t="s">
        <v>358</v>
      </c>
      <c r="C98" s="55">
        <f>C99+C127+C160+C170+C185+C214</f>
        <v>27507216.729999997</v>
      </c>
      <c r="D98" s="57">
        <v>1</v>
      </c>
      <c r="E98" s="56"/>
    </row>
    <row r="99" spans="1:5" ht="10.15" x14ac:dyDescent="0.2">
      <c r="A99" s="54">
        <v>5100</v>
      </c>
      <c r="B99" s="51" t="s">
        <v>359</v>
      </c>
      <c r="C99" s="55">
        <f>C100+C107+C117</f>
        <v>27507216.729999997</v>
      </c>
      <c r="D99" s="57">
        <f>C99/$C$98</f>
        <v>1</v>
      </c>
      <c r="E99" s="56"/>
    </row>
    <row r="100" spans="1:5" ht="10.15" x14ac:dyDescent="0.2">
      <c r="A100" s="54">
        <v>5110</v>
      </c>
      <c r="B100" s="51" t="s">
        <v>360</v>
      </c>
      <c r="C100" s="55">
        <f>SUM(C101:C106)</f>
        <v>8166353.1099999985</v>
      </c>
      <c r="D100" s="57">
        <f t="shared" ref="D100:D163" si="0">C100/$C$98</f>
        <v>0.29688038561508073</v>
      </c>
      <c r="E100" s="56"/>
    </row>
    <row r="101" spans="1:5" x14ac:dyDescent="0.2">
      <c r="A101" s="54">
        <v>5111</v>
      </c>
      <c r="B101" s="51" t="s">
        <v>361</v>
      </c>
      <c r="C101" s="55">
        <v>4678650.47</v>
      </c>
      <c r="D101" s="57">
        <f t="shared" si="0"/>
        <v>0.17008810872883975</v>
      </c>
      <c r="E101" s="56"/>
    </row>
    <row r="102" spans="1:5" x14ac:dyDescent="0.2">
      <c r="A102" s="54">
        <v>5112</v>
      </c>
      <c r="B102" s="51" t="s">
        <v>362</v>
      </c>
      <c r="C102" s="55">
        <v>518.64</v>
      </c>
      <c r="D102" s="57">
        <f t="shared" si="0"/>
        <v>1.8854688392895797E-5</v>
      </c>
      <c r="E102" s="56"/>
    </row>
    <row r="103" spans="1:5" ht="10.15" x14ac:dyDescent="0.2">
      <c r="A103" s="54">
        <v>5113</v>
      </c>
      <c r="B103" s="51" t="s">
        <v>363</v>
      </c>
      <c r="C103" s="55">
        <v>30030.31</v>
      </c>
      <c r="D103" s="57">
        <f t="shared" si="0"/>
        <v>1.0917247751659389E-3</v>
      </c>
      <c r="E103" s="56"/>
    </row>
    <row r="104" spans="1:5" ht="10.15" x14ac:dyDescent="0.2">
      <c r="A104" s="54">
        <v>5114</v>
      </c>
      <c r="B104" s="51" t="s">
        <v>364</v>
      </c>
      <c r="C104" s="55">
        <v>1464092.33</v>
      </c>
      <c r="D104" s="57">
        <f t="shared" si="0"/>
        <v>5.322575324035702E-2</v>
      </c>
      <c r="E104" s="56"/>
    </row>
    <row r="105" spans="1:5" x14ac:dyDescent="0.2">
      <c r="A105" s="54">
        <v>5115</v>
      </c>
      <c r="B105" s="51" t="s">
        <v>365</v>
      </c>
      <c r="C105" s="55">
        <v>1081155.56</v>
      </c>
      <c r="D105" s="57">
        <f t="shared" si="0"/>
        <v>3.9304433109761602E-2</v>
      </c>
      <c r="E105" s="56"/>
    </row>
    <row r="106" spans="1:5" x14ac:dyDescent="0.2">
      <c r="A106" s="54">
        <v>5116</v>
      </c>
      <c r="B106" s="51" t="s">
        <v>366</v>
      </c>
      <c r="C106" s="55">
        <v>911905.8</v>
      </c>
      <c r="D106" s="57">
        <f t="shared" si="0"/>
        <v>3.3151511072563547E-2</v>
      </c>
      <c r="E106" s="56"/>
    </row>
    <row r="107" spans="1:5" ht="10.15" x14ac:dyDescent="0.2">
      <c r="A107" s="54">
        <v>5120</v>
      </c>
      <c r="B107" s="51" t="s">
        <v>367</v>
      </c>
      <c r="C107" s="55">
        <f>SUM(C108:C116)</f>
        <v>4930034.38</v>
      </c>
      <c r="D107" s="57">
        <f t="shared" si="0"/>
        <v>0.17922694354689808</v>
      </c>
      <c r="E107" s="56"/>
    </row>
    <row r="108" spans="1:5" x14ac:dyDescent="0.2">
      <c r="A108" s="54">
        <v>5121</v>
      </c>
      <c r="B108" s="51" t="s">
        <v>368</v>
      </c>
      <c r="C108" s="55">
        <v>199302.05</v>
      </c>
      <c r="D108" s="57">
        <f t="shared" si="0"/>
        <v>7.2454458753959151E-3</v>
      </c>
      <c r="E108" s="56"/>
    </row>
    <row r="109" spans="1:5" ht="10.15" x14ac:dyDescent="0.2">
      <c r="A109" s="54">
        <v>5122</v>
      </c>
      <c r="B109" s="51" t="s">
        <v>369</v>
      </c>
      <c r="C109" s="55">
        <v>36705.199999999997</v>
      </c>
      <c r="D109" s="57">
        <f t="shared" si="0"/>
        <v>1.3343843675746544E-3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2811936.27</v>
      </c>
      <c r="D111" s="57">
        <f t="shared" si="0"/>
        <v>0.10222540134106838</v>
      </c>
      <c r="E111" s="56"/>
    </row>
    <row r="112" spans="1:5" x14ac:dyDescent="0.2">
      <c r="A112" s="54">
        <v>5125</v>
      </c>
      <c r="B112" s="51" t="s">
        <v>372</v>
      </c>
      <c r="C112" s="55">
        <v>563360.37</v>
      </c>
      <c r="D112" s="57">
        <f t="shared" si="0"/>
        <v>2.0480457020778345E-2</v>
      </c>
      <c r="E112" s="56"/>
    </row>
    <row r="113" spans="1:5" ht="10.15" x14ac:dyDescent="0.2">
      <c r="A113" s="54">
        <v>5126</v>
      </c>
      <c r="B113" s="51" t="s">
        <v>373</v>
      </c>
      <c r="C113" s="55">
        <v>410082.46</v>
      </c>
      <c r="D113" s="57">
        <f t="shared" si="0"/>
        <v>1.4908177153116141E-2</v>
      </c>
      <c r="E113" s="56"/>
    </row>
    <row r="114" spans="1:5" x14ac:dyDescent="0.2">
      <c r="A114" s="54">
        <v>5127</v>
      </c>
      <c r="B114" s="51" t="s">
        <v>374</v>
      </c>
      <c r="C114" s="55">
        <v>116528.95</v>
      </c>
      <c r="D114" s="57">
        <f t="shared" si="0"/>
        <v>4.2363046448429245E-3</v>
      </c>
      <c r="E114" s="56"/>
    </row>
    <row r="115" spans="1:5" ht="10.1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ht="10.15" x14ac:dyDescent="0.2">
      <c r="A116" s="54">
        <v>5129</v>
      </c>
      <c r="B116" s="51" t="s">
        <v>376</v>
      </c>
      <c r="C116" s="55">
        <v>792119.08</v>
      </c>
      <c r="D116" s="57">
        <f t="shared" si="0"/>
        <v>2.8796773144121733E-2</v>
      </c>
      <c r="E116" s="56"/>
    </row>
    <row r="117" spans="1:5" ht="10.15" x14ac:dyDescent="0.2">
      <c r="A117" s="54">
        <v>5130</v>
      </c>
      <c r="B117" s="51" t="s">
        <v>377</v>
      </c>
      <c r="C117" s="55">
        <f>SUM(C118:C126)</f>
        <v>14410829.24</v>
      </c>
      <c r="D117" s="57">
        <f t="shared" si="0"/>
        <v>0.52389267083802127</v>
      </c>
      <c r="E117" s="56"/>
    </row>
    <row r="118" spans="1:5" x14ac:dyDescent="0.2">
      <c r="A118" s="54">
        <v>5131</v>
      </c>
      <c r="B118" s="51" t="s">
        <v>378</v>
      </c>
      <c r="C118" s="55">
        <v>6902232.1399999997</v>
      </c>
      <c r="D118" s="57">
        <f t="shared" si="0"/>
        <v>0.2509244104101695</v>
      </c>
      <c r="E118" s="56"/>
    </row>
    <row r="119" spans="1:5" ht="10.15" x14ac:dyDescent="0.2">
      <c r="A119" s="54">
        <v>5132</v>
      </c>
      <c r="B119" s="51" t="s">
        <v>379</v>
      </c>
      <c r="C119" s="55">
        <v>5800</v>
      </c>
      <c r="D119" s="57">
        <f t="shared" si="0"/>
        <v>2.1085375728597026E-4</v>
      </c>
      <c r="E119" s="56"/>
    </row>
    <row r="120" spans="1:5" x14ac:dyDescent="0.2">
      <c r="A120" s="54">
        <v>5133</v>
      </c>
      <c r="B120" s="51" t="s">
        <v>380</v>
      </c>
      <c r="C120" s="55">
        <v>1178429.51</v>
      </c>
      <c r="D120" s="57">
        <f t="shared" si="0"/>
        <v>4.2840739634511182E-2</v>
      </c>
      <c r="E120" s="56"/>
    </row>
    <row r="121" spans="1:5" ht="10.15" x14ac:dyDescent="0.2">
      <c r="A121" s="54">
        <v>5134</v>
      </c>
      <c r="B121" s="51" t="s">
        <v>381</v>
      </c>
      <c r="C121" s="55">
        <v>302297.42</v>
      </c>
      <c r="D121" s="57">
        <f t="shared" si="0"/>
        <v>1.0989749452561209E-2</v>
      </c>
      <c r="E121" s="56"/>
    </row>
    <row r="122" spans="1:5" x14ac:dyDescent="0.2">
      <c r="A122" s="54">
        <v>5135</v>
      </c>
      <c r="B122" s="51" t="s">
        <v>382</v>
      </c>
      <c r="C122" s="55">
        <v>2952306.02</v>
      </c>
      <c r="D122" s="57">
        <f t="shared" si="0"/>
        <v>0.10732841671982567</v>
      </c>
      <c r="E122" s="56"/>
    </row>
    <row r="123" spans="1:5" x14ac:dyDescent="0.2">
      <c r="A123" s="54">
        <v>5136</v>
      </c>
      <c r="B123" s="51" t="s">
        <v>383</v>
      </c>
      <c r="C123" s="55">
        <v>7000</v>
      </c>
      <c r="D123" s="57">
        <f t="shared" si="0"/>
        <v>2.5447867258651582E-4</v>
      </c>
      <c r="E123" s="56"/>
    </row>
    <row r="124" spans="1:5" x14ac:dyDescent="0.2">
      <c r="A124" s="54">
        <v>5137</v>
      </c>
      <c r="B124" s="51" t="s">
        <v>384</v>
      </c>
      <c r="C124" s="55">
        <v>1865.52</v>
      </c>
      <c r="D124" s="57">
        <f t="shared" si="0"/>
        <v>6.7819293326228143E-5</v>
      </c>
      <c r="E124" s="56"/>
    </row>
    <row r="125" spans="1:5" ht="10.15" x14ac:dyDescent="0.2">
      <c r="A125" s="54">
        <v>5138</v>
      </c>
      <c r="B125" s="51" t="s">
        <v>385</v>
      </c>
      <c r="C125" s="55">
        <v>102138.13</v>
      </c>
      <c r="D125" s="57">
        <f t="shared" si="0"/>
        <v>3.7131393918384274E-3</v>
      </c>
      <c r="E125" s="56"/>
    </row>
    <row r="126" spans="1:5" ht="10.15" x14ac:dyDescent="0.2">
      <c r="A126" s="54">
        <v>5139</v>
      </c>
      <c r="B126" s="51" t="s">
        <v>386</v>
      </c>
      <c r="C126" s="55">
        <v>2958760.5</v>
      </c>
      <c r="D126" s="57">
        <f t="shared" si="0"/>
        <v>0.10756306350591656</v>
      </c>
      <c r="E126" s="56"/>
    </row>
    <row r="127" spans="1:5" ht="10.1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ht="10.1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ht="10.1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ht="10.1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ht="10.1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ht="10.1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ht="10.1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ht="10.1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ht="10.1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ht="10.1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ht="10.1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ht="10.1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ht="10.1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ht="10.1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ht="10.1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ht="10.1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ht="10.1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ht="10.1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ht="10.1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ht="10.1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ht="10.1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ht="10.1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ht="10.1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ht="10.1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ht="10.1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ht="10.1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ht="10.1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ht="10.1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ht="10.1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ht="10.1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ht="10.1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ht="10.1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ht="10.1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ht="10.1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ht="10.1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ht="10.1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ht="10.1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ht="10.1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ht="10.1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ht="10.1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ht="10.1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ht="10.1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ht="10.1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ht="10.1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ht="10.1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ht="10.1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ht="10.1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ht="10.15" x14ac:dyDescent="0.2">
      <c r="B218" s="20" t="s">
        <v>625</v>
      </c>
    </row>
    <row r="222" spans="1:5" x14ac:dyDescent="0.2">
      <c r="B222" s="196" t="s">
        <v>664</v>
      </c>
      <c r="C222" s="130"/>
      <c r="D222" s="194" t="s">
        <v>665</v>
      </c>
      <c r="E222" s="194"/>
    </row>
    <row r="223" spans="1:5" ht="22.5" x14ac:dyDescent="0.2">
      <c r="B223" s="196" t="s">
        <v>666</v>
      </c>
      <c r="C223" s="130"/>
      <c r="D223" s="195" t="s">
        <v>667</v>
      </c>
      <c r="E223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222:E222"/>
    <mergeCell ref="D223:E22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ht="10.15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ht="10.15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4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ht="10.15" x14ac:dyDescent="0.2">
      <c r="A15" s="103"/>
    </row>
    <row r="16" spans="1:2" ht="10.15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172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ht="10.15" x14ac:dyDescent="0.2">
      <c r="A8" s="33">
        <v>3110</v>
      </c>
      <c r="B8" s="29" t="s">
        <v>334</v>
      </c>
      <c r="C8" s="34">
        <v>12650467.630000001</v>
      </c>
    </row>
    <row r="9" spans="1:5" ht="10.1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ht="10.15" x14ac:dyDescent="0.2">
      <c r="A12" s="31" t="s">
        <v>174</v>
      </c>
      <c r="B12" s="31"/>
      <c r="C12" s="31"/>
      <c r="D12" s="31"/>
      <c r="E12" s="31"/>
    </row>
    <row r="13" spans="1:5" ht="10.1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ht="10.15" x14ac:dyDescent="0.2">
      <c r="A14" s="33">
        <v>3210</v>
      </c>
      <c r="B14" s="29" t="s">
        <v>468</v>
      </c>
      <c r="C14" s="34">
        <v>6014362.9500000002</v>
      </c>
    </row>
    <row r="15" spans="1:5" ht="10.15" x14ac:dyDescent="0.2">
      <c r="A15" s="33">
        <v>3220</v>
      </c>
      <c r="B15" s="29" t="s">
        <v>469</v>
      </c>
      <c r="C15" s="34">
        <v>47574271.219999999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ht="10.15" x14ac:dyDescent="0.2">
      <c r="A21" s="33">
        <v>3240</v>
      </c>
      <c r="B21" s="29" t="s">
        <v>475</v>
      </c>
      <c r="C21" s="34">
        <f>SUM(C22:C24)</f>
        <v>0</v>
      </c>
    </row>
    <row r="22" spans="1:3" ht="10.15" x14ac:dyDescent="0.2">
      <c r="A22" s="33">
        <v>3241</v>
      </c>
      <c r="B22" s="29" t="s">
        <v>476</v>
      </c>
      <c r="C22" s="34">
        <v>0</v>
      </c>
    </row>
    <row r="23" spans="1:3" ht="10.15" x14ac:dyDescent="0.2">
      <c r="A23" s="33">
        <v>3242</v>
      </c>
      <c r="B23" s="29" t="s">
        <v>477</v>
      </c>
      <c r="C23" s="34">
        <v>0</v>
      </c>
    </row>
    <row r="24" spans="1:3" ht="10.15" x14ac:dyDescent="0.2">
      <c r="A24" s="33">
        <v>3243</v>
      </c>
      <c r="B24" s="29" t="s">
        <v>478</v>
      </c>
      <c r="C24" s="34">
        <v>0</v>
      </c>
    </row>
    <row r="25" spans="1:3" ht="10.15" x14ac:dyDescent="0.2">
      <c r="A25" s="33">
        <v>3250</v>
      </c>
      <c r="B25" s="29" t="s">
        <v>479</v>
      </c>
      <c r="C25" s="34">
        <f>SUM(C26:C27)</f>
        <v>1036944.53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ht="10.15" x14ac:dyDescent="0.2">
      <c r="A27" s="33">
        <v>3252</v>
      </c>
      <c r="B27" s="29" t="s">
        <v>481</v>
      </c>
      <c r="C27" s="34">
        <v>1036944.53</v>
      </c>
    </row>
    <row r="29" spans="1:3" ht="10.15" x14ac:dyDescent="0.2">
      <c r="B29" s="29" t="s">
        <v>625</v>
      </c>
    </row>
    <row r="34" spans="2:5" x14ac:dyDescent="0.2">
      <c r="B34" s="196" t="s">
        <v>664</v>
      </c>
      <c r="C34" s="130"/>
      <c r="D34" s="194" t="s">
        <v>665</v>
      </c>
      <c r="E34" s="194"/>
    </row>
    <row r="35" spans="2:5" ht="22.5" x14ac:dyDescent="0.2">
      <c r="B35" s="196" t="s">
        <v>666</v>
      </c>
      <c r="C35" s="130"/>
      <c r="D35" s="195" t="s">
        <v>667</v>
      </c>
      <c r="E35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34:E34"/>
    <mergeCell ref="D35:E35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opLeftCell="A81" workbookViewId="0">
      <selection activeCell="B128" sqref="B128:E12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3">
      <c r="A3" s="171" t="s">
        <v>663</v>
      </c>
      <c r="B3" s="171"/>
      <c r="C3" s="171"/>
      <c r="D3" s="27" t="s">
        <v>607</v>
      </c>
      <c r="E3" s="28">
        <v>3</v>
      </c>
    </row>
    <row r="4" spans="1:5" ht="10.15" x14ac:dyDescent="0.2">
      <c r="A4" s="30" t="s">
        <v>194</v>
      </c>
      <c r="B4" s="31"/>
      <c r="C4" s="31"/>
      <c r="D4" s="31"/>
      <c r="E4" s="31"/>
    </row>
    <row r="6" spans="1:5" ht="10.15" x14ac:dyDescent="0.2">
      <c r="A6" s="31" t="s">
        <v>175</v>
      </c>
      <c r="B6" s="31"/>
      <c r="C6" s="31"/>
      <c r="D6" s="31"/>
      <c r="E6" s="31"/>
    </row>
    <row r="7" spans="1:5" ht="10.1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ht="10.15" x14ac:dyDescent="0.2">
      <c r="A8" s="33">
        <v>1111</v>
      </c>
      <c r="B8" s="29" t="s">
        <v>482</v>
      </c>
      <c r="C8" s="34">
        <v>-22454.2</v>
      </c>
      <c r="D8" s="34">
        <v>-22454.2</v>
      </c>
    </row>
    <row r="9" spans="1:5" x14ac:dyDescent="0.2">
      <c r="A9" s="33">
        <v>1112</v>
      </c>
      <c r="B9" s="29" t="s">
        <v>483</v>
      </c>
      <c r="C9" s="34">
        <v>1745923.8</v>
      </c>
      <c r="D9" s="34">
        <v>0</v>
      </c>
    </row>
    <row r="10" spans="1:5" ht="10.15" x14ac:dyDescent="0.2">
      <c r="A10" s="33">
        <v>1113</v>
      </c>
      <c r="B10" s="29" t="s">
        <v>484</v>
      </c>
      <c r="C10" s="34">
        <v>0</v>
      </c>
      <c r="D10" s="34">
        <v>4873613.3099999996</v>
      </c>
    </row>
    <row r="11" spans="1:5" ht="10.1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ht="10.1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ht="10.15" x14ac:dyDescent="0.2">
      <c r="A15" s="133">
        <v>1110</v>
      </c>
      <c r="B15" s="134" t="s">
        <v>627</v>
      </c>
      <c r="C15" s="135">
        <f>SUM(C8:C14)</f>
        <v>1723469.6</v>
      </c>
      <c r="D15" s="135">
        <f>SUM(D8:D14)</f>
        <v>4851159.1099999994</v>
      </c>
    </row>
    <row r="18" spans="1:5" ht="10.1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ht="10.15" x14ac:dyDescent="0.2">
      <c r="A20" s="133">
        <v>1230</v>
      </c>
      <c r="B20" s="134" t="s">
        <v>228</v>
      </c>
      <c r="C20" s="135">
        <f>SUM(C21:C27)</f>
        <v>1198368.03</v>
      </c>
      <c r="D20" s="135">
        <f>SUM(D21:D27)</f>
        <v>1198368.03</v>
      </c>
      <c r="E20" s="130"/>
    </row>
    <row r="21" spans="1:5" ht="10.1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ht="10.1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ht="10.1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ht="10.1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ht="10.15" x14ac:dyDescent="0.2">
      <c r="A26" s="33">
        <v>1236</v>
      </c>
      <c r="B26" s="29" t="s">
        <v>234</v>
      </c>
      <c r="C26" s="34">
        <v>1198368.03</v>
      </c>
      <c r="D26" s="132">
        <v>1198368.03</v>
      </c>
      <c r="E26" s="130"/>
    </row>
    <row r="27" spans="1:5" ht="10.1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ht="10.15" x14ac:dyDescent="0.2">
      <c r="A28" s="133">
        <v>1240</v>
      </c>
      <c r="B28" s="134" t="s">
        <v>236</v>
      </c>
      <c r="C28" s="135">
        <f>SUM(C29:C36)</f>
        <v>226747.18</v>
      </c>
      <c r="D28" s="135">
        <f>SUM(D29:D36)</f>
        <v>226747.18</v>
      </c>
      <c r="E28" s="130"/>
    </row>
    <row r="29" spans="1:5" x14ac:dyDescent="0.2">
      <c r="A29" s="33">
        <v>1241</v>
      </c>
      <c r="B29" s="29" t="s">
        <v>237</v>
      </c>
      <c r="C29" s="34">
        <v>203963.93</v>
      </c>
      <c r="D29" s="132">
        <v>203963.93</v>
      </c>
      <c r="E29" s="130"/>
    </row>
    <row r="30" spans="1:5" ht="10.1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ht="10.1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ht="10.15" x14ac:dyDescent="0.2">
      <c r="A34" s="33">
        <v>1246</v>
      </c>
      <c r="B34" s="29" t="s">
        <v>242</v>
      </c>
      <c r="C34" s="34">
        <v>22783.25</v>
      </c>
      <c r="D34" s="132">
        <v>22783.25</v>
      </c>
    </row>
    <row r="35" spans="1:5" ht="10.1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ht="10.1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ht="10.1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ht="10.1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ht="10.1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ht="10.1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ht="10.1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1425115.21</v>
      </c>
      <c r="D43" s="135">
        <f>D20+D28+D37</f>
        <v>1425115.21</v>
      </c>
    </row>
    <row r="44" spans="1:5" s="130" customFormat="1" ht="10.15" x14ac:dyDescent="0.2"/>
    <row r="45" spans="1:5" ht="10.15" x14ac:dyDescent="0.2">
      <c r="A45" s="31" t="s">
        <v>184</v>
      </c>
      <c r="B45" s="31"/>
      <c r="C45" s="31"/>
      <c r="D45" s="31"/>
      <c r="E45" s="31"/>
    </row>
    <row r="46" spans="1:5" ht="10.1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ht="10.15" x14ac:dyDescent="0.2">
      <c r="A47" s="133">
        <v>3210</v>
      </c>
      <c r="B47" s="134" t="s">
        <v>629</v>
      </c>
      <c r="C47" s="135">
        <v>6014362.9500000002</v>
      </c>
      <c r="D47" s="135">
        <v>0</v>
      </c>
    </row>
    <row r="48" spans="1:5" ht="10.15" x14ac:dyDescent="0.2">
      <c r="A48" s="131"/>
      <c r="B48" s="136" t="s">
        <v>617</v>
      </c>
      <c r="C48" s="135">
        <f>C51+C63+C91+C94+C49</f>
        <v>0</v>
      </c>
      <c r="D48" s="135">
        <f>D51+D63+D91+D94+D49</f>
        <v>888336.22</v>
      </c>
    </row>
    <row r="49" spans="1:4" s="130" customFormat="1" ht="10.15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ht="10.15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ht="10.15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ht="10.15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ht="10.15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ht="10.15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ht="10.15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ht="10.15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888336.22</v>
      </c>
    </row>
    <row r="64" spans="1:4" ht="10.15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888336.22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8339.02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842715.84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4000.91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33280.449999999997</v>
      </c>
    </row>
    <row r="73" spans="1:4" ht="10.15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ht="10.15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ht="10.15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ht="10.15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ht="10.15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ht="10.15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ht="10.15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ht="10.15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ht="10.15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ht="10.15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ht="10.15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ht="10.15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ht="10.15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ht="10.15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ht="10.15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4814555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4814555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4814555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5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5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5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5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5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5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5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5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5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5" x14ac:dyDescent="0.2">
      <c r="A122" s="131"/>
      <c r="B122" s="143" t="s">
        <v>647</v>
      </c>
      <c r="C122" s="135">
        <f>C47+C48+C100-C106-C109</f>
        <v>1199807.9500000002</v>
      </c>
      <c r="D122" s="135">
        <f>D47+D48+D100-D106-D109</f>
        <v>888336.22</v>
      </c>
    </row>
    <row r="124" spans="1:5" x14ac:dyDescent="0.2">
      <c r="A124" s="130" t="s">
        <v>625</v>
      </c>
    </row>
    <row r="125" spans="1:5" s="130" customFormat="1" x14ac:dyDescent="0.2"/>
    <row r="126" spans="1:5" s="130" customFormat="1" x14ac:dyDescent="0.2"/>
    <row r="128" spans="1:5" x14ac:dyDescent="0.2">
      <c r="B128" s="196" t="s">
        <v>664</v>
      </c>
      <c r="C128" s="130"/>
      <c r="D128" s="194" t="s">
        <v>665</v>
      </c>
      <c r="E128" s="194"/>
    </row>
    <row r="129" spans="2:5" ht="22.5" x14ac:dyDescent="0.2">
      <c r="B129" s="196" t="s">
        <v>666</v>
      </c>
      <c r="C129" s="130"/>
      <c r="D129" s="195" t="s">
        <v>667</v>
      </c>
      <c r="E129" s="19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128:E128"/>
    <mergeCell ref="D129:E129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ht="10.15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ht="10.15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2023-10-28T16:11:36Z</cp:lastPrinted>
  <dcterms:created xsi:type="dcterms:W3CDTF">2012-12-11T20:36:24Z</dcterms:created>
  <dcterms:modified xsi:type="dcterms:W3CDTF">2023-10-28T16:11:47Z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