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firstSheet="5" activeTab="1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  <sheet name="formato 7 a)" sheetId="10" r:id="rId10"/>
    <sheet name="formato 7 b)" sheetId="11" r:id="rId11"/>
    <sheet name="formato 7 c)" sheetId="12" r:id="rId12"/>
    <sheet name="formato 7 d)" sheetId="13" r:id="rId13"/>
    <sheet name="formato 8" sheetId="14" r:id="rId14"/>
  </sheets>
  <externalReferences>
    <externalReference r:id="rId15"/>
    <externalReference r:id="rId1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_xlnm.Print_Area" localSheetId="3">'Formato 4'!$A$1:$E$84</definedName>
    <definedName name="_xlnm.Print_Area" localSheetId="5">'Formato 6 a)'!$A$1:$G$169</definedName>
    <definedName name="_xlnm.Print_Area" localSheetId="7">'Formato 6 c)'!$A$1:$G$85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44525"/>
</workbook>
</file>

<file path=xl/sharedStrings.xml><?xml version="1.0" encoding="utf-8"?>
<sst xmlns="http://schemas.openxmlformats.org/spreadsheetml/2006/main" count="1057" uniqueCount="759">
  <si>
    <t>Formato 1 Estado de Situación Financiera Detallado - LDF</t>
  </si>
  <si>
    <t xml:space="preserve"> Casa de la Cultura Juventino Rosas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</si>
  <si>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</si>
  <si>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</si>
  <si>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</si>
  <si>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</si>
  <si>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</si>
  <si>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</si>
  <si>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</si>
  <si>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</si>
  <si>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</si>
  <si>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</si>
  <si>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</si>
  <si>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</si>
  <si>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</si>
  <si>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</si>
  <si>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</si>
  <si>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</si>
  <si>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</si>
  <si>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</si>
  <si>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</si>
  <si>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</si>
  <si>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</si>
  <si>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</si>
  <si>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</si>
  <si>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</si>
  <si>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</si>
  <si>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</si>
  <si>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</si>
  <si>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</si>
  <si>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</si>
  <si>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</si>
  <si>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</si>
  <si>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</si>
  <si>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</si>
  <si>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</si>
  <si>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</si>
  <si>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</si>
  <si>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</si>
  <si>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</si>
  <si>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</si>
  <si>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</si>
  <si>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</si>
  <si>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</si>
  <si>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</si>
  <si>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</si>
  <si>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</si>
  <si>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</si>
  <si>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</si>
  <si>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</si>
  <si>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</si>
  <si>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</si>
  <si>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</si>
  <si>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</si>
  <si>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</si>
  <si>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</si>
  <si>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</si>
  <si>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</si>
  <si>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</si>
  <si>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</si>
  <si>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</si>
  <si>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</si>
  <si>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</si>
  <si>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</si>
  <si>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</si>
  <si>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</si>
  <si>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</si>
  <si>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</si>
  <si>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</si>
  <si>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</si>
  <si>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</si>
  <si>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</si>
  <si>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</si>
  <si>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</si>
  <si>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</si>
  <si>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</si>
  <si>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</si>
  <si>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</si>
  <si>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</si>
  <si>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</si>
  <si>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</si>
  <si>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</si>
  <si>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</si>
  <si>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</si>
  <si>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</si>
  <si>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</si>
  <si>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</si>
  <si>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</si>
  <si>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</si>
  <si>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</si>
  <si>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</si>
  <si>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</si>
  <si>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</si>
  <si>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</si>
  <si>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</si>
  <si>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</si>
  <si>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</si>
  <si>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</si>
  <si>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</si>
  <si>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</si>
  <si>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</si>
  <si>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</si>
  <si>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</si>
  <si>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</si>
  <si>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</si>
  <si>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</si>
  <si>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</si>
  <si>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</si>
  <si>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</si>
  <si>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</si>
  <si>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</si>
  <si>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</si>
  <si>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</si>
  <si>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</si>
  <si>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</si>
  <si>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</si>
  <si>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</si>
  <si>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</si>
  <si>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</si>
  <si>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</si>
  <si>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</si>
  <si>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</si>
  <si>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</si>
  <si>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</si>
  <si>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</si>
  <si>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C. VERÓNICA ÁLVAREZ SÁNCHEZ   </t>
  </si>
  <si>
    <t xml:space="preserve">L.A. SALVADOR CAPULIN MARTÍNEZ </t>
  </si>
  <si>
    <t xml:space="preserve">DIRECTORA  DE CASA  DE LA CULTURA JUVENTINO ROSAS </t>
  </si>
  <si>
    <t xml:space="preserve">CONTADOR DE CASA DE LA CULTURA 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</si>
  <si>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</si>
  <si>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</si>
  <si>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</si>
  <si>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</si>
  <si>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</si>
  <si>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</si>
  <si>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</si>
  <si>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</si>
  <si>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</si>
  <si>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</si>
  <si>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</si>
  <si>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</si>
  <si>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</si>
  <si>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</si>
  <si>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</si>
  <si>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</si>
  <si>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</si>
  <si>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</si>
  <si>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</si>
  <si>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</si>
  <si>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</si>
  <si>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</si>
  <si>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charset val="134"/>
        <scheme val="minor"/>
      </rPr>
      <t xml:space="preserve">4. Deuda Contingente </t>
    </r>
    <r>
      <rPr>
        <b/>
        <vertAlign val="superscript"/>
        <sz val="11"/>
        <color theme="1"/>
        <rFont val="Calibri"/>
        <charset val="134"/>
        <scheme val="minor"/>
      </rPr>
      <t>1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</si>
  <si>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</si>
  <si>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</si>
  <si>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</si>
  <si>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</si>
  <si>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rPr>
        <b/>
        <sz val="11"/>
        <color theme="1"/>
        <rFont val="Calibri"/>
        <charset val="134"/>
        <scheme val="minor"/>
      </rPr>
      <t xml:space="preserve">5. Valor de Instrumentos Bono Cupón Cero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</si>
  <si>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</si>
  <si>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</si>
  <si>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</si>
  <si>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charset val="134"/>
        <scheme val="minor"/>
      </rPr>
      <t>1</t>
    </r>
    <r>
      <rPr>
        <sz val="12"/>
        <rFont val="Calibri"/>
        <charset val="134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charset val="134"/>
        <scheme val="minor"/>
      </rPr>
      <t>2</t>
    </r>
    <r>
      <rPr>
        <sz val="12"/>
        <rFont val="Calibri"/>
        <charset val="134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</si>
  <si>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</si>
  <si>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</si>
  <si>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</si>
  <si>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</si>
  <si>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</si>
  <si>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</si>
  <si>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</si>
  <si>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</si>
  <si>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</si>
  <si>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</si>
  <si>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</si>
  <si>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</si>
  <si>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</si>
  <si>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</si>
  <si>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</si>
  <si>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</si>
  <si>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</si>
  <si>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</si>
  <si>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</si>
  <si>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</si>
  <si>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</si>
  <si>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</si>
  <si>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</si>
  <si>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</si>
  <si>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</si>
  <si>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</si>
  <si>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</si>
  <si>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</si>
  <si>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</si>
  <si>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</si>
  <si>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</si>
  <si>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</si>
  <si>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</si>
  <si>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</si>
  <si>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</si>
  <si>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</si>
  <si>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</si>
  <si>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</si>
  <si>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</si>
  <si>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</si>
  <si>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</si>
  <si>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</si>
  <si>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</si>
  <si>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</si>
  <si>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</si>
  <si>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</si>
  <si>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</si>
  <si>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</si>
  <si>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</si>
  <si>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</si>
  <si>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</si>
  <si>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</si>
  <si>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</si>
  <si>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</si>
  <si>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</si>
  <si>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</si>
  <si>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</si>
  <si>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</si>
  <si>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</si>
  <si>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</si>
  <si>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</si>
  <si>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</si>
  <si>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</si>
  <si>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</si>
  <si>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</si>
  <si>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</si>
  <si>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</si>
  <si>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</si>
  <si>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</si>
  <si>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</si>
  <si>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</si>
  <si>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</si>
  <si>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</si>
  <si>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</si>
  <si>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</si>
  <si>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</si>
  <si>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</si>
  <si>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</si>
  <si>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</si>
  <si>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</si>
  <si>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</si>
  <si>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</si>
  <si>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</si>
  <si>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</si>
  <si>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</si>
  <si>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</si>
  <si>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</si>
  <si>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</si>
  <si>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</si>
  <si>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</si>
  <si>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</si>
  <si>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</si>
  <si>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</si>
  <si>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</si>
  <si>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</si>
  <si>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</si>
  <si>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</si>
  <si>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</si>
  <si>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</si>
  <si>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</si>
  <si>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</si>
  <si>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</si>
  <si>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</si>
  <si>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</si>
  <si>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</si>
  <si>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</si>
  <si>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</si>
  <si>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</si>
  <si>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</si>
  <si>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</si>
  <si>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</si>
  <si>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</si>
  <si>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</si>
  <si>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</si>
  <si>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</si>
  <si>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</si>
  <si>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</si>
  <si>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</si>
  <si>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</si>
  <si>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</si>
  <si>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</si>
  <si>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</si>
  <si>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</si>
  <si>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</si>
  <si>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</si>
  <si>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</si>
  <si>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</si>
  <si>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</si>
  <si>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</si>
  <si>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</si>
  <si>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</si>
  <si>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</si>
  <si>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</si>
  <si>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</si>
  <si>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</si>
  <si>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</si>
  <si>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</si>
  <si>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</si>
  <si>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</si>
  <si>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</si>
  <si>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</si>
  <si>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</si>
  <si>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</si>
  <si>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</si>
  <si>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</si>
  <si>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</si>
  <si>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</si>
  <si>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</si>
  <si>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</si>
  <si>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</si>
  <si>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</si>
  <si>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</si>
  <si>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</si>
  <si>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</si>
  <si>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</si>
  <si>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</si>
  <si>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</si>
  <si>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</si>
  <si>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</si>
  <si>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</si>
  <si>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</si>
  <si>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</si>
  <si>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</si>
  <si>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</si>
  <si>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</si>
  <si>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</si>
  <si>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</si>
  <si>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</si>
  <si>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</si>
  <si>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</si>
  <si>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</si>
  <si>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</si>
  <si>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</si>
  <si>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</si>
  <si>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</si>
  <si>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</si>
  <si>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</si>
  <si>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</si>
  <si>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</si>
  <si>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</si>
  <si>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</si>
  <si>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</si>
  <si>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</si>
  <si>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</si>
  <si>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</si>
  <si>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</si>
  <si>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</si>
  <si>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</si>
  <si>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</si>
  <si>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</si>
  <si>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</si>
  <si>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</si>
  <si>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</si>
  <si>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</si>
  <si>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</si>
  <si>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</si>
  <si>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</si>
  <si>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</si>
  <si>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</si>
  <si>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</si>
  <si>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</si>
  <si>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</si>
  <si>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</si>
  <si>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</si>
  <si>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</si>
  <si>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</si>
  <si>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</si>
  <si>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</si>
  <si>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</si>
  <si>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</si>
  <si>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</si>
  <si>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</si>
  <si>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</si>
  <si>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</si>
  <si>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</si>
  <si>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</si>
  <si>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</si>
  <si>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</si>
  <si>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</si>
  <si>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</si>
  <si>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</si>
  <si>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</si>
  <si>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</si>
  <si>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</si>
  <si>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</si>
  <si>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</si>
  <si>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</si>
  <si>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</si>
  <si>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</si>
  <si>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</si>
  <si>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</si>
  <si>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</si>
  <si>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</si>
  <si>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</si>
  <si>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</si>
  <si>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</si>
  <si>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</si>
  <si>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</si>
  <si>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</si>
  <si>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</si>
  <si>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</si>
  <si>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</si>
  <si>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</si>
  <si>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</si>
  <si>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</si>
  <si>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</si>
  <si>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</si>
  <si>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</si>
  <si>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</si>
  <si>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</si>
  <si>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</si>
  <si>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</si>
  <si>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</si>
  <si>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</si>
  <si>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</si>
  <si>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</si>
  <si>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</si>
  <si>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</si>
  <si>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</si>
  <si>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</si>
  <si>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</si>
  <si>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</si>
  <si>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</si>
  <si>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</si>
  <si>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</si>
  <si>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</si>
  <si>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</si>
  <si>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</si>
  <si>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</si>
  <si>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</si>
  <si>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</si>
  <si>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</si>
  <si>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</si>
  <si>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</si>
  <si>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</si>
  <si>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</si>
  <si>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</si>
  <si>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</si>
  <si>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</si>
  <si>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</si>
  <si>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</si>
  <si>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</si>
  <si>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</si>
  <si>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</si>
  <si>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</si>
  <si>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</si>
  <si>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</si>
  <si>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</si>
  <si>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</si>
  <si>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</si>
  <si>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</si>
  <si>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</si>
  <si>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</si>
  <si>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</si>
  <si>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</si>
  <si>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</si>
  <si>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</si>
  <si>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</si>
  <si>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</si>
  <si>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</si>
  <si>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</si>
  <si>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</si>
  <si>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</si>
  <si>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</si>
  <si>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</si>
  <si>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</si>
  <si>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</si>
  <si>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</si>
  <si>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</si>
  <si>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</si>
  <si>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</si>
  <si>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</si>
  <si>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</si>
  <si>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</si>
  <si>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</si>
  <si>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</si>
  <si>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</si>
  <si>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</si>
  <si>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</si>
  <si>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</si>
  <si>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</si>
  <si>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</si>
  <si>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</si>
  <si>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</si>
  <si>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</si>
  <si>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</si>
  <si>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</si>
  <si>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</si>
  <si>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</si>
  <si>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</si>
  <si>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</si>
  <si>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</si>
  <si>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</si>
  <si>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</si>
  <si>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</si>
  <si>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</si>
  <si>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</si>
  <si>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</si>
  <si>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</si>
  <si>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</si>
  <si>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</si>
  <si>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</si>
  <si>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</si>
  <si>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</si>
  <si>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</si>
  <si>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</si>
  <si>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</si>
  <si>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</si>
  <si>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</si>
  <si>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</si>
  <si>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</si>
  <si>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</si>
  <si>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</si>
  <si>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</si>
  <si>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</si>
  <si>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</si>
  <si>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</si>
  <si>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</si>
  <si>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</si>
  <si>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</si>
  <si>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</si>
  <si>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</si>
  <si>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</si>
  <si>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</si>
  <si>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</si>
  <si>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</si>
  <si>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</si>
  <si>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</si>
  <si>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</si>
  <si>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</si>
  <si>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</si>
  <si>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</si>
  <si>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</si>
  <si>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</si>
  <si>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</si>
  <si>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</si>
  <si>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</si>
  <si>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</si>
  <si>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</si>
  <si>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</si>
  <si>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</si>
  <si>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</si>
  <si>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</si>
  <si>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</si>
  <si>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</si>
  <si>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</si>
  <si>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</si>
  <si>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</si>
  <si>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</si>
  <si>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</si>
  <si>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</si>
  <si>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</si>
  <si>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</si>
  <si>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</si>
  <si>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</si>
  <si>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</si>
  <si>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</si>
  <si>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</si>
  <si>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</si>
  <si>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</si>
  <si>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</si>
  <si>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</si>
  <si>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</si>
  <si>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</si>
  <si>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</si>
  <si>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</si>
  <si>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</si>
  <si>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</si>
  <si>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</si>
  <si>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</si>
  <si>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</si>
  <si>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</si>
  <si>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</si>
  <si>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</si>
  <si>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</si>
  <si>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</si>
  <si>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</si>
  <si>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</si>
  <si>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</si>
  <si>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</si>
  <si>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</si>
  <si>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</si>
  <si>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</si>
  <si>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</si>
  <si>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</si>
  <si>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</si>
  <si>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</si>
  <si>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</si>
  <si>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</si>
  <si>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</si>
  <si>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</si>
  <si>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</si>
  <si>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</si>
  <si>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</si>
  <si>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</si>
  <si>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</si>
  <si>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</si>
  <si>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</si>
  <si>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</si>
  <si>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</si>
  <si>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</si>
  <si>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</si>
  <si>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</si>
  <si>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</si>
  <si>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</si>
  <si>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</si>
  <si>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</si>
  <si>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</si>
  <si>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</si>
  <si>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</si>
  <si>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</si>
  <si>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</si>
  <si>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</si>
  <si>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</si>
  <si>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</si>
  <si>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</si>
  <si>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</si>
  <si>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</si>
  <si>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</si>
  <si>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</si>
  <si>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</si>
  <si>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</si>
  <si>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</si>
  <si>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</si>
  <si>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</si>
  <si>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</si>
  <si>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</si>
  <si>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</si>
  <si>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</si>
  <si>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</si>
  <si>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</si>
  <si>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</si>
  <si>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</si>
  <si>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</si>
  <si>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</si>
  <si>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</si>
  <si>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</si>
  <si>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</si>
  <si>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</si>
  <si>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</si>
  <si>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</si>
  <si>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</si>
  <si>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</si>
  <si>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</si>
  <si>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</si>
  <si>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</si>
  <si>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</si>
  <si>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</si>
  <si>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</si>
  <si>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</si>
  <si>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</si>
  <si>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</si>
  <si>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</si>
  <si>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</si>
  <si>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</si>
  <si>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</si>
  <si>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</si>
  <si>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</si>
  <si>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</si>
  <si>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</si>
  <si>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</si>
  <si>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</si>
  <si>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</si>
  <si>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</si>
  <si>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</si>
  <si>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</si>
  <si>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</si>
  <si>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</si>
  <si>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</si>
  <si>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</si>
  <si>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</si>
  <si>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</si>
  <si>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</si>
  <si>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</si>
  <si>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</si>
  <si>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</si>
  <si>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</si>
  <si>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</si>
  <si>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</si>
  <si>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rPr>
        <b/>
        <sz val="11"/>
        <color theme="1"/>
        <rFont val="Calibri"/>
        <charset val="134"/>
        <scheme val="minor"/>
      </rPr>
      <t xml:space="preserve">Año del Ejercicio
Vigente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</si>
  <si>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</si>
  <si>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</si>
  <si>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</si>
  <si>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</si>
  <si>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</si>
  <si>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</si>
  <si>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</si>
  <si>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</si>
  <si>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</si>
  <si>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</si>
  <si>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</si>
  <si>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</si>
  <si>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</si>
  <si>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</si>
  <si>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</si>
  <si>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</si>
  <si>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</si>
  <si>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</si>
  <si>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</si>
  <si>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</si>
  <si>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</si>
  <si>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</si>
  <si>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</si>
  <si>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charset val="134"/>
        <scheme val="minor"/>
      </rPr>
      <t>1</t>
    </r>
    <r>
      <rPr>
        <sz val="11"/>
        <rFont val="Calibri"/>
        <charset val="134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</si>
  <si>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charset val="134"/>
        <scheme val="minor"/>
      </rPr>
      <t>2</t>
    </r>
    <r>
      <rPr>
        <sz val="11"/>
        <rFont val="Calibri"/>
        <charset val="134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</si>
  <si>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</si>
  <si>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</si>
  <si>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rPr>
        <b/>
        <sz val="11"/>
        <color theme="1"/>
        <rFont val="Calibri"/>
        <charset val="134"/>
        <scheme val="minor"/>
      </rPr>
      <t xml:space="preserve">Año del Ejercicio 
Vigente </t>
    </r>
    <r>
      <rPr>
        <b/>
        <vertAlign val="superscript"/>
        <sz val="11"/>
        <color theme="1"/>
        <rFont val="Calibri"/>
        <charset val="134"/>
        <scheme val="minor"/>
      </rPr>
      <t>2</t>
    </r>
    <r>
      <rPr>
        <b/>
        <sz val="11"/>
        <color theme="1"/>
        <rFont val="Calibri"/>
        <charset val="134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</si>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</sst>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5">
    <numFmt numFmtId="176" formatCode="dd/mm/yyyy;@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-* #,##0.00_-;\-* #,##0.00_-;_-* &quot;-&quot;??_-;_-@_-"/>
    <numFmt numFmtId="178" formatCode="_ * #,##0_ ;_ * \-#,##0_ ;_ * &quot;-&quot;_ ;_ @_ "/>
  </numFmts>
  <fonts count="43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sz val="8"/>
      <color rgb="FF000000"/>
      <name val="Arial"/>
      <charset val="134"/>
    </font>
    <font>
      <b/>
      <sz val="11"/>
      <color rgb="FF000000"/>
      <name val="Calibri"/>
      <charset val="134"/>
      <scheme val="minor"/>
    </font>
    <font>
      <sz val="10"/>
      <color rgb="FF000000"/>
      <name val="Arial"/>
      <charset val="134"/>
    </font>
    <font>
      <sz val="11"/>
      <color rgb="FF000000"/>
      <name val="Arial"/>
      <charset val="134"/>
    </font>
    <font>
      <b/>
      <sz val="12"/>
      <color rgb="FF000000"/>
      <name val="Arial"/>
      <charset val="134"/>
    </font>
    <font>
      <sz val="8"/>
      <color theme="0"/>
      <name val="Intro Book"/>
      <charset val="134"/>
    </font>
    <font>
      <sz val="11"/>
      <color theme="0"/>
      <name val="Calibri"/>
      <charset val="134"/>
      <scheme val="minor"/>
    </font>
    <font>
      <sz val="9"/>
      <color theme="0"/>
      <name val="Intro Book"/>
      <charset val="134"/>
    </font>
    <font>
      <sz val="16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theme="2" tint="-0.0999786370433668"/>
      <name val="Calibri"/>
      <charset val="134"/>
      <scheme val="minor"/>
    </font>
    <font>
      <sz val="11"/>
      <color theme="2" tint="-0.0999786370433668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2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theme="1"/>
      <name val="Times New Roman"/>
      <charset val="134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vertAlign val="superscript"/>
      <sz val="11"/>
      <color theme="1"/>
      <name val="Calibri"/>
      <charset val="134"/>
      <scheme val="minor"/>
    </font>
    <font>
      <vertAlign val="superscript"/>
      <sz val="11"/>
      <name val="Calibri"/>
      <charset val="134"/>
      <scheme val="minor"/>
    </font>
    <font>
      <vertAlign val="superscript"/>
      <sz val="12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0.0999176000244148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2" fillId="0" borderId="2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19" borderId="25" applyNumberFormat="0" applyAlignment="0" applyProtection="0">
      <alignment vertical="center"/>
    </xf>
    <xf numFmtId="0" fontId="35" fillId="17" borderId="25" applyNumberFormat="0" applyAlignment="0" applyProtection="0">
      <alignment vertical="center"/>
    </xf>
    <xf numFmtId="0" fontId="25" fillId="10" borderId="21" applyNumberFormat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1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indent="6"/>
    </xf>
    <xf numFmtId="0" fontId="3" fillId="0" borderId="14" xfId="0" applyFont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4" fontId="0" fillId="4" borderId="8" xfId="0" applyNumberForma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177" fontId="3" fillId="3" borderId="14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indent="3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4" fontId="5" fillId="0" borderId="14" xfId="0" applyNumberFormat="1" applyFont="1" applyBorder="1" applyAlignment="1" applyProtection="1">
      <alignment vertical="center"/>
      <protection locked="0"/>
    </xf>
    <xf numFmtId="177" fontId="3" fillId="0" borderId="14" xfId="0" applyNumberFormat="1" applyFont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" fontId="5" fillId="0" borderId="8" xfId="0" applyNumberFormat="1" applyFont="1" applyBorder="1"/>
    <xf numFmtId="0" fontId="0" fillId="0" borderId="10" xfId="0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left" indent="6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indent="3"/>
    </xf>
    <xf numFmtId="0" fontId="2" fillId="0" borderId="8" xfId="0" applyFont="1" applyBorder="1" applyAlignment="1">
      <alignment vertical="center"/>
    </xf>
    <xf numFmtId="0" fontId="0" fillId="0" borderId="9" xfId="0" applyBorder="1"/>
    <xf numFmtId="0" fontId="1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7" fontId="2" fillId="0" borderId="11" xfId="7" applyFont="1" applyFill="1" applyBorder="1" applyAlignment="1" applyProtection="1">
      <alignment horizontal="right" vertical="center"/>
      <protection locked="0"/>
    </xf>
    <xf numFmtId="177" fontId="0" fillId="0" borderId="11" xfId="7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indent="9"/>
    </xf>
    <xf numFmtId="177" fontId="0" fillId="0" borderId="11" xfId="7" applyFont="1" applyFill="1" applyBorder="1" applyAlignment="1">
      <alignment horizontal="right" vertical="center"/>
    </xf>
    <xf numFmtId="177" fontId="0" fillId="0" borderId="6" xfId="7" applyFont="1" applyBorder="1" applyAlignment="1">
      <alignment horizont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8" fillId="0" borderId="17" xfId="0" applyFont="1" applyBorder="1"/>
    <xf numFmtId="0" fontId="8" fillId="0" borderId="0" xfId="0" applyFont="1"/>
    <xf numFmtId="4" fontId="5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7" fontId="2" fillId="0" borderId="4" xfId="7" applyFont="1" applyFill="1" applyBorder="1" applyAlignment="1" applyProtection="1">
      <alignment vertical="center"/>
      <protection locked="0"/>
    </xf>
    <xf numFmtId="177" fontId="0" fillId="0" borderId="11" xfId="7" applyFont="1" applyFill="1" applyBorder="1" applyAlignment="1" applyProtection="1">
      <alignment vertical="center"/>
      <protection locked="0"/>
    </xf>
    <xf numFmtId="0" fontId="10" fillId="0" borderId="10" xfId="6" applyFont="1" applyBorder="1" applyAlignment="1">
      <alignment horizontal="left"/>
    </xf>
    <xf numFmtId="177" fontId="2" fillId="0" borderId="11" xfId="7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wrapText="1" indent="9"/>
    </xf>
    <xf numFmtId="177" fontId="0" fillId="0" borderId="11" xfId="7" applyFont="1" applyFill="1" applyBorder="1" applyAlignment="1" applyProtection="1">
      <alignment vertical="center" wrapText="1"/>
      <protection locked="0"/>
    </xf>
    <xf numFmtId="177" fontId="0" fillId="0" borderId="11" xfId="7" applyFont="1" applyFill="1" applyBorder="1" applyAlignment="1">
      <alignment vertical="center"/>
    </xf>
    <xf numFmtId="177" fontId="0" fillId="0" borderId="6" xfId="7" applyFont="1" applyFill="1" applyBorder="1"/>
    <xf numFmtId="3" fontId="2" fillId="2" borderId="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77" fontId="2" fillId="0" borderId="12" xfId="7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6"/>
      <protection locked="0"/>
    </xf>
    <xf numFmtId="177" fontId="0" fillId="0" borderId="8" xfId="7" applyFont="1" applyFill="1" applyBorder="1" applyAlignment="1" applyProtection="1">
      <alignment vertical="center"/>
      <protection locked="0"/>
    </xf>
    <xf numFmtId="0" fontId="11" fillId="0" borderId="8" xfId="0" applyFont="1" applyBorder="1" applyAlignment="1">
      <alignment vertical="center"/>
    </xf>
    <xf numFmtId="177" fontId="0" fillId="0" borderId="8" xfId="7" applyFont="1" applyFill="1" applyBorder="1" applyAlignment="1">
      <alignment vertical="center"/>
    </xf>
    <xf numFmtId="177" fontId="2" fillId="0" borderId="8" xfId="7" applyFont="1" applyFill="1" applyBorder="1" applyAlignment="1" applyProtection="1">
      <alignment vertical="center"/>
      <protection locked="0"/>
    </xf>
    <xf numFmtId="177" fontId="0" fillId="0" borderId="9" xfId="7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indent="3"/>
    </xf>
    <xf numFmtId="177" fontId="2" fillId="4" borderId="8" xfId="7" applyFont="1" applyFill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left" vertical="center" indent="6"/>
    </xf>
    <xf numFmtId="177" fontId="0" fillId="4" borderId="8" xfId="7" applyFont="1" applyFill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left" vertical="center" indent="9"/>
    </xf>
    <xf numFmtId="0" fontId="12" fillId="0" borderId="10" xfId="6" applyFont="1" applyBorder="1" applyAlignment="1">
      <alignment horizontal="left" vertical="top"/>
    </xf>
    <xf numFmtId="0" fontId="0" fillId="4" borderId="8" xfId="0" applyFill="1" applyBorder="1" applyAlignment="1">
      <alignment horizontal="left" vertical="center" indent="3"/>
    </xf>
    <xf numFmtId="177" fontId="0" fillId="4" borderId="8" xfId="7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 indent="3"/>
    </xf>
    <xf numFmtId="0" fontId="0" fillId="4" borderId="8" xfId="0" applyFill="1" applyBorder="1" applyAlignment="1">
      <alignment horizontal="left" indent="9"/>
    </xf>
    <xf numFmtId="0" fontId="0" fillId="4" borderId="8" xfId="0" applyFill="1" applyBorder="1" applyAlignment="1">
      <alignment horizontal="left" indent="3"/>
    </xf>
    <xf numFmtId="0" fontId="2" fillId="4" borderId="8" xfId="0" applyFont="1" applyFill="1" applyBorder="1" applyAlignment="1">
      <alignment horizontal="left" indent="3"/>
    </xf>
    <xf numFmtId="177" fontId="0" fillId="0" borderId="9" xfId="7" applyFont="1" applyBorder="1"/>
    <xf numFmtId="0" fontId="13" fillId="0" borderId="0" xfId="0" applyFont="1" applyAlignment="1">
      <alignment vertical="center"/>
    </xf>
    <xf numFmtId="177" fontId="0" fillId="0" borderId="8" xfId="7" applyFont="1" applyFill="1" applyBorder="1"/>
    <xf numFmtId="0" fontId="14" fillId="0" borderId="0" xfId="0" applyFont="1"/>
    <xf numFmtId="177" fontId="0" fillId="2" borderId="19" xfId="7" applyFont="1" applyFill="1" applyBorder="1" applyAlignment="1">
      <alignment vertical="center"/>
    </xf>
    <xf numFmtId="177" fontId="0" fillId="0" borderId="9" xfId="7" applyFont="1" applyFill="1" applyBorder="1"/>
    <xf numFmtId="0" fontId="1" fillId="0" borderId="0" xfId="0" applyFont="1" applyAlignment="1">
      <alignment vertical="center"/>
    </xf>
    <xf numFmtId="0" fontId="2" fillId="2" borderId="7" xfId="0" applyFont="1" applyFill="1" applyBorder="1" applyAlignment="1">
      <alignment horizontal="left" vertical="center" wrapText="1" indent="3"/>
    </xf>
    <xf numFmtId="177" fontId="2" fillId="0" borderId="8" xfId="7" applyFont="1" applyFill="1" applyBorder="1" applyProtection="1">
      <protection locked="0"/>
    </xf>
    <xf numFmtId="177" fontId="0" fillId="0" borderId="8" xfId="7" applyFont="1" applyFill="1" applyBorder="1" applyProtection="1">
      <protection locked="0"/>
    </xf>
    <xf numFmtId="0" fontId="0" fillId="0" borderId="8" xfId="0" applyBorder="1" applyAlignment="1">
      <alignment horizontal="left" vertical="center" indent="3"/>
    </xf>
    <xf numFmtId="177" fontId="15" fillId="2" borderId="19" xfId="7" applyFont="1" applyFill="1" applyBorder="1" applyAlignment="1"/>
    <xf numFmtId="177" fontId="16" fillId="2" borderId="19" xfId="7" applyFont="1" applyFill="1" applyBorder="1" applyAlignment="1"/>
    <xf numFmtId="177" fontId="17" fillId="0" borderId="8" xfId="7" applyFont="1" applyFill="1" applyBorder="1" applyProtection="1">
      <protection locked="0"/>
    </xf>
    <xf numFmtId="177" fontId="2" fillId="0" borderId="8" xfId="7" applyFont="1" applyFill="1" applyBorder="1"/>
    <xf numFmtId="0" fontId="2" fillId="0" borderId="9" xfId="0" applyFont="1" applyBorder="1" applyAlignment="1">
      <alignment horizontal="left" vertical="center" wrapText="1" indent="3"/>
    </xf>
    <xf numFmtId="3" fontId="0" fillId="0" borderId="9" xfId="0" applyNumberFormat="1" applyBorder="1"/>
    <xf numFmtId="3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177" fontId="0" fillId="0" borderId="9" xfId="7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177" fontId="0" fillId="0" borderId="12" xfId="7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9"/>
    </xf>
    <xf numFmtId="0" fontId="0" fillId="0" borderId="8" xfId="0" applyBorder="1" applyAlignment="1">
      <alignment horizontal="left" vertical="center" indent="12"/>
    </xf>
    <xf numFmtId="177" fontId="16" fillId="2" borderId="19" xfId="7" applyFont="1" applyFill="1" applyBorder="1" applyAlignment="1">
      <alignment vertical="center"/>
    </xf>
    <xf numFmtId="177" fontId="2" fillId="0" borderId="8" xfId="7" applyFont="1" applyFill="1" applyBorder="1" applyAlignment="1">
      <alignment vertical="center"/>
    </xf>
    <xf numFmtId="4" fontId="0" fillId="0" borderId="12" xfId="0" applyNumberFormat="1" applyBorder="1" applyProtection="1">
      <protection locked="0"/>
    </xf>
    <xf numFmtId="177" fontId="16" fillId="2" borderId="19" xfId="7" applyFont="1" applyFill="1" applyBorder="1"/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indent="3"/>
    </xf>
    <xf numFmtId="0" fontId="2" fillId="0" borderId="8" xfId="0" applyFont="1" applyBorder="1" applyAlignment="1">
      <alignment horizontal="left" vertical="center" indent="2"/>
    </xf>
    <xf numFmtId="0" fontId="0" fillId="2" borderId="19" xfId="0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76" fontId="0" fillId="0" borderId="8" xfId="0" applyNumberForma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5" fillId="0" borderId="0" xfId="0" applyFont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0" borderId="1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indent="3"/>
    </xf>
    <xf numFmtId="177" fontId="2" fillId="0" borderId="8" xfId="7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indent="5"/>
    </xf>
    <xf numFmtId="177" fontId="0" fillId="0" borderId="8" xfId="7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indent="7"/>
    </xf>
    <xf numFmtId="177" fontId="0" fillId="0" borderId="8" xfId="7" applyFont="1" applyFill="1" applyBorder="1" applyAlignment="1">
      <alignment horizontal="right"/>
    </xf>
    <xf numFmtId="177" fontId="0" fillId="2" borderId="19" xfId="7" applyFont="1" applyFill="1" applyBorder="1" applyAlignment="1">
      <alignment horizontal="right"/>
    </xf>
    <xf numFmtId="177" fontId="0" fillId="0" borderId="8" xfId="7" applyFont="1" applyBorder="1" applyAlignment="1">
      <alignment horizontal="right"/>
    </xf>
    <xf numFmtId="177" fontId="0" fillId="0" borderId="8" xfId="7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left" vertical="center" indent="5"/>
      <protection locked="0"/>
    </xf>
    <xf numFmtId="0" fontId="11" fillId="0" borderId="9" xfId="0" applyFont="1" applyBorder="1" applyAlignment="1">
      <alignment vertical="center"/>
    </xf>
    <xf numFmtId="177" fontId="0" fillId="0" borderId="9" xfId="7" applyFont="1" applyFill="1" applyBorder="1" applyAlignment="1">
      <alignment horizontal="right"/>
    </xf>
    <xf numFmtId="0" fontId="19" fillId="0" borderId="0" xfId="0" applyFont="1" applyAlignment="1">
      <alignment horizontal="justify" vertical="center" wrapText="1"/>
    </xf>
    <xf numFmtId="0" fontId="11" fillId="0" borderId="9" xfId="0" applyFont="1" applyBorder="1"/>
    <xf numFmtId="0" fontId="3" fillId="0" borderId="0" xfId="0" applyFont="1"/>
    <xf numFmtId="0" fontId="0" fillId="0" borderId="0" xfId="0" applyAlignment="1">
      <alignment horizontal="left" indent="2"/>
    </xf>
    <xf numFmtId="0" fontId="2" fillId="2" borderId="18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49" fontId="0" fillId="0" borderId="11" xfId="0" applyNumberForma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49" fontId="0" fillId="0" borderId="11" xfId="0" applyNumberFormat="1" applyBorder="1" applyAlignment="1">
      <alignment horizontal="left" vertical="center" indent="5"/>
    </xf>
    <xf numFmtId="49" fontId="0" fillId="0" borderId="8" xfId="0" applyNumberForma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indent="2"/>
    </xf>
    <xf numFmtId="49" fontId="0" fillId="0" borderId="11" xfId="0" applyNumberFormat="1" applyBorder="1" applyAlignment="1">
      <alignment horizontal="left" indent="3"/>
    </xf>
    <xf numFmtId="49" fontId="2" fillId="0" borderId="11" xfId="0" applyNumberFormat="1" applyFont="1" applyBorder="1" applyAlignment="1">
      <alignment horizontal="left" indent="2"/>
    </xf>
    <xf numFmtId="3" fontId="0" fillId="0" borderId="8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 indent="2"/>
    </xf>
    <xf numFmtId="3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CC1\Desktop\CTA%20PUBLICA%202016-2018\CUENTA%202022\1ER%20TRIMESTRE%202022\DISCLIPINA%20FINANCIERA\0361_IDF_MSJR_CLT_2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CASA DE LA CULTURA JUVENTINO ROSAS, Gobierno del Estado de Guanajuato</v>
          </cell>
        </row>
        <row r="11">
          <cell r="C11" t="str">
            <v>Municipio de Santa Cruz de Juventino Rosas, Gobierno del Estado de Guanajuato</v>
          </cell>
        </row>
        <row r="12">
          <cell r="C12">
            <v>2022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83"/>
  <sheetViews>
    <sheetView workbookViewId="0">
      <selection activeCell="A100" sqref="A100"/>
    </sheetView>
  </sheetViews>
  <sheetFormatPr defaultColWidth="14.7142857142857" defaultRowHeight="15" zeroHeight="1" outlineLevelCol="6"/>
  <cols>
    <col min="1" max="1" width="78" style="180" customWidth="1"/>
    <col min="2" max="2" width="19.5714285714286" customWidth="1"/>
    <col min="3" max="3" width="18.2857142857143" customWidth="1"/>
    <col min="4" max="4" width="75.5714285714286" style="180" customWidth="1"/>
    <col min="5" max="5" width="20" customWidth="1"/>
    <col min="6" max="6" width="20.7142857142857" customWidth="1"/>
  </cols>
  <sheetData>
    <row r="1" s="41" customFormat="1" ht="37.5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4"/>
      <c r="C2" s="4"/>
      <c r="D2" s="4"/>
      <c r="E2" s="4"/>
      <c r="F2" s="5"/>
    </row>
    <row r="3" spans="1:6">
      <c r="A3" s="23" t="s">
        <v>2</v>
      </c>
      <c r="B3" s="24"/>
      <c r="C3" s="24"/>
      <c r="D3" s="24"/>
      <c r="E3" s="24"/>
      <c r="F3" s="25"/>
    </row>
    <row r="4" spans="1:6">
      <c r="A4" s="23" t="s">
        <v>3</v>
      </c>
      <c r="B4" s="24"/>
      <c r="C4" s="24"/>
      <c r="D4" s="24"/>
      <c r="E4" s="24"/>
      <c r="F4" s="25"/>
    </row>
    <row r="5" spans="1:6">
      <c r="A5" s="6" t="s">
        <v>4</v>
      </c>
      <c r="B5" s="7"/>
      <c r="C5" s="7"/>
      <c r="D5" s="7"/>
      <c r="E5" s="7"/>
      <c r="F5" s="8"/>
    </row>
    <row r="6" spans="1:6">
      <c r="A6" s="181" t="s">
        <v>5</v>
      </c>
      <c r="B6" s="182">
        <v>2022</v>
      </c>
      <c r="C6" s="160">
        <v>2021</v>
      </c>
      <c r="D6" s="183" t="s">
        <v>6</v>
      </c>
      <c r="E6" s="182">
        <v>2022</v>
      </c>
      <c r="F6" s="160">
        <v>2021</v>
      </c>
    </row>
    <row r="7" spans="1:6">
      <c r="A7" s="153" t="s">
        <v>7</v>
      </c>
      <c r="B7" s="15"/>
      <c r="C7" s="15"/>
      <c r="D7" s="184" t="s">
        <v>8</v>
      </c>
      <c r="E7" s="15"/>
      <c r="F7" s="15"/>
    </row>
    <row r="8" spans="1:6">
      <c r="A8" s="153" t="s">
        <v>9</v>
      </c>
      <c r="B8" s="15"/>
      <c r="C8" s="15"/>
      <c r="D8" s="184" t="s">
        <v>10</v>
      </c>
      <c r="E8" s="15"/>
      <c r="F8" s="15"/>
    </row>
    <row r="9" spans="1:6">
      <c r="A9" s="133" t="s">
        <v>11</v>
      </c>
      <c r="B9" s="168">
        <f>SUM(B10:B16)</f>
        <v>249750.74</v>
      </c>
      <c r="C9" s="168">
        <f>SUM(C10:C16)</f>
        <v>38745.03</v>
      </c>
      <c r="D9" s="185" t="s">
        <v>12</v>
      </c>
      <c r="E9" s="168">
        <f>SUM(E10:E18)</f>
        <v>23103.02</v>
      </c>
      <c r="F9" s="168">
        <f>SUM(F10:F18)</f>
        <v>24153.62</v>
      </c>
    </row>
    <row r="10" spans="1:6">
      <c r="A10" s="186" t="s">
        <v>13</v>
      </c>
      <c r="B10" s="168"/>
      <c r="C10" s="168"/>
      <c r="D10" s="187" t="s">
        <v>14</v>
      </c>
      <c r="E10" s="168">
        <v>-0.02</v>
      </c>
      <c r="F10" s="168">
        <v>-0.02</v>
      </c>
    </row>
    <row r="11" spans="1:6">
      <c r="A11" s="186" t="s">
        <v>15</v>
      </c>
      <c r="B11" s="168"/>
      <c r="C11" s="168"/>
      <c r="D11" s="187" t="s">
        <v>16</v>
      </c>
      <c r="E11" s="168">
        <v>0</v>
      </c>
      <c r="F11" s="168">
        <v>0</v>
      </c>
    </row>
    <row r="12" spans="1:6">
      <c r="A12" s="186" t="s">
        <v>17</v>
      </c>
      <c r="B12" s="168">
        <v>249750.74</v>
      </c>
      <c r="C12" s="168">
        <v>38745.03</v>
      </c>
      <c r="D12" s="187" t="s">
        <v>18</v>
      </c>
      <c r="E12" s="168"/>
      <c r="F12" s="168"/>
    </row>
    <row r="13" spans="1:6">
      <c r="A13" s="186" t="s">
        <v>19</v>
      </c>
      <c r="B13" s="168"/>
      <c r="C13" s="168"/>
      <c r="D13" s="187" t="s">
        <v>20</v>
      </c>
      <c r="E13" s="168"/>
      <c r="F13" s="168"/>
    </row>
    <row r="14" spans="1:6">
      <c r="A14" s="186" t="s">
        <v>21</v>
      </c>
      <c r="B14" s="168"/>
      <c r="C14" s="168"/>
      <c r="D14" s="187" t="s">
        <v>22</v>
      </c>
      <c r="E14" s="168"/>
      <c r="F14" s="168"/>
    </row>
    <row r="15" spans="1:6">
      <c r="A15" s="186" t="s">
        <v>23</v>
      </c>
      <c r="B15" s="168"/>
      <c r="C15" s="168"/>
      <c r="D15" s="187" t="s">
        <v>24</v>
      </c>
      <c r="E15" s="168"/>
      <c r="F15" s="168"/>
    </row>
    <row r="16" spans="1:6">
      <c r="A16" s="186" t="s">
        <v>25</v>
      </c>
      <c r="B16" s="168"/>
      <c r="C16" s="168"/>
      <c r="D16" s="187" t="s">
        <v>26</v>
      </c>
      <c r="E16" s="168">
        <v>23103.04</v>
      </c>
      <c r="F16" s="168">
        <v>24153.64</v>
      </c>
    </row>
    <row r="17" spans="1:6">
      <c r="A17" s="133" t="s">
        <v>27</v>
      </c>
      <c r="B17" s="168">
        <f>SUM(B18:B24)</f>
        <v>8416.32</v>
      </c>
      <c r="C17" s="168">
        <f>SUM(C18:C24)</f>
        <v>11744.58</v>
      </c>
      <c r="D17" s="187" t="s">
        <v>28</v>
      </c>
      <c r="E17" s="168"/>
      <c r="F17" s="168"/>
    </row>
    <row r="18" spans="1:6">
      <c r="A18" s="186" t="s">
        <v>29</v>
      </c>
      <c r="B18" s="168"/>
      <c r="C18" s="168"/>
      <c r="D18" s="187" t="s">
        <v>30</v>
      </c>
      <c r="E18" s="168">
        <v>0</v>
      </c>
      <c r="F18" s="168">
        <v>0</v>
      </c>
    </row>
    <row r="19" spans="1:6">
      <c r="A19" s="186" t="s">
        <v>31</v>
      </c>
      <c r="B19" s="168">
        <v>1244.58</v>
      </c>
      <c r="C19" s="168">
        <v>1244.58</v>
      </c>
      <c r="D19" s="185" t="s">
        <v>32</v>
      </c>
      <c r="E19" s="168">
        <f>SUM(E20:E22)</f>
        <v>0</v>
      </c>
      <c r="F19" s="168">
        <f>SUM(F20:F22)</f>
        <v>0</v>
      </c>
    </row>
    <row r="20" spans="1:6">
      <c r="A20" s="186" t="s">
        <v>33</v>
      </c>
      <c r="B20" s="168">
        <v>7171.74</v>
      </c>
      <c r="C20" s="168">
        <v>10500</v>
      </c>
      <c r="D20" s="187" t="s">
        <v>34</v>
      </c>
      <c r="E20" s="168">
        <v>0</v>
      </c>
      <c r="F20" s="168">
        <v>0</v>
      </c>
    </row>
    <row r="21" spans="1:6">
      <c r="A21" s="186" t="s">
        <v>35</v>
      </c>
      <c r="B21" s="168"/>
      <c r="C21" s="168"/>
      <c r="D21" s="187" t="s">
        <v>36</v>
      </c>
      <c r="E21" s="168">
        <v>0</v>
      </c>
      <c r="F21" s="168">
        <v>0</v>
      </c>
    </row>
    <row r="22" spans="1:6">
      <c r="A22" s="186" t="s">
        <v>37</v>
      </c>
      <c r="B22" s="168">
        <v>0</v>
      </c>
      <c r="C22" s="168">
        <v>0</v>
      </c>
      <c r="D22" s="187" t="s">
        <v>38</v>
      </c>
      <c r="E22" s="168">
        <v>0</v>
      </c>
      <c r="F22" s="168">
        <v>0</v>
      </c>
    </row>
    <row r="23" spans="1:6">
      <c r="A23" s="186" t="s">
        <v>39</v>
      </c>
      <c r="B23" s="168"/>
      <c r="C23" s="168"/>
      <c r="D23" s="185" t="s">
        <v>40</v>
      </c>
      <c r="E23" s="168">
        <f>E24+E25</f>
        <v>0</v>
      </c>
      <c r="F23" s="168">
        <f>F24+F25</f>
        <v>0</v>
      </c>
    </row>
    <row r="24" spans="1:6">
      <c r="A24" s="186" t="s">
        <v>41</v>
      </c>
      <c r="B24" s="168">
        <v>0</v>
      </c>
      <c r="C24" s="168">
        <v>0</v>
      </c>
      <c r="D24" s="187" t="s">
        <v>42</v>
      </c>
      <c r="E24" s="168">
        <v>0</v>
      </c>
      <c r="F24" s="168">
        <v>0</v>
      </c>
    </row>
    <row r="25" spans="1:6">
      <c r="A25" s="133" t="s">
        <v>43</v>
      </c>
      <c r="B25" s="168">
        <f>SUM(B26:B30)</f>
        <v>0</v>
      </c>
      <c r="C25" s="168">
        <f>SUM(C26:C30)</f>
        <v>0</v>
      </c>
      <c r="D25" s="187" t="s">
        <v>44</v>
      </c>
      <c r="E25" s="168">
        <v>0</v>
      </c>
      <c r="F25" s="168">
        <v>0</v>
      </c>
    </row>
    <row r="26" spans="1:6">
      <c r="A26" s="186" t="s">
        <v>45</v>
      </c>
      <c r="B26" s="168"/>
      <c r="C26" s="168"/>
      <c r="D26" s="185" t="s">
        <v>46</v>
      </c>
      <c r="E26" s="168">
        <v>0</v>
      </c>
      <c r="F26" s="168">
        <v>0</v>
      </c>
    </row>
    <row r="27" spans="1:6">
      <c r="A27" s="186" t="s">
        <v>47</v>
      </c>
      <c r="B27" s="168"/>
      <c r="C27" s="168"/>
      <c r="D27" s="185" t="s">
        <v>48</v>
      </c>
      <c r="E27" s="168">
        <f>SUM(E28:E30)</f>
        <v>0</v>
      </c>
      <c r="F27" s="168">
        <f>SUM(F28:F30)</f>
        <v>0</v>
      </c>
    </row>
    <row r="28" spans="1:6">
      <c r="A28" s="186" t="s">
        <v>49</v>
      </c>
      <c r="B28" s="168"/>
      <c r="C28" s="168"/>
      <c r="D28" s="187" t="s">
        <v>50</v>
      </c>
      <c r="E28" s="168">
        <v>0</v>
      </c>
      <c r="F28" s="168">
        <v>0</v>
      </c>
    </row>
    <row r="29" spans="1:6">
      <c r="A29" s="186" t="s">
        <v>51</v>
      </c>
      <c r="B29" s="168"/>
      <c r="C29" s="168"/>
      <c r="D29" s="187" t="s">
        <v>52</v>
      </c>
      <c r="E29" s="168">
        <v>0</v>
      </c>
      <c r="F29" s="168">
        <v>0</v>
      </c>
    </row>
    <row r="30" spans="1:6">
      <c r="A30" s="186" t="s">
        <v>53</v>
      </c>
      <c r="B30" s="168"/>
      <c r="C30" s="168"/>
      <c r="D30" s="187" t="s">
        <v>54</v>
      </c>
      <c r="E30" s="168">
        <v>0</v>
      </c>
      <c r="F30" s="168">
        <v>0</v>
      </c>
    </row>
    <row r="31" spans="1:6">
      <c r="A31" s="133" t="s">
        <v>55</v>
      </c>
      <c r="B31" s="168">
        <f>SUM(B32:B36)</f>
        <v>0</v>
      </c>
      <c r="C31" s="168">
        <f>SUM(C32:C36)</f>
        <v>0</v>
      </c>
      <c r="D31" s="185" t="s">
        <v>56</v>
      </c>
      <c r="E31" s="168">
        <f>SUM(E32:E37)</f>
        <v>0</v>
      </c>
      <c r="F31" s="168">
        <f>SUM(F32:F37)</f>
        <v>0</v>
      </c>
    </row>
    <row r="32" spans="1:6">
      <c r="A32" s="186" t="s">
        <v>57</v>
      </c>
      <c r="B32" s="168">
        <v>0</v>
      </c>
      <c r="C32" s="168">
        <v>0</v>
      </c>
      <c r="D32" s="187" t="s">
        <v>58</v>
      </c>
      <c r="E32" s="168"/>
      <c r="F32" s="168"/>
    </row>
    <row r="33" spans="1:6">
      <c r="A33" s="186" t="s">
        <v>59</v>
      </c>
      <c r="B33" s="168"/>
      <c r="C33" s="168"/>
      <c r="D33" s="187" t="s">
        <v>60</v>
      </c>
      <c r="E33" s="168"/>
      <c r="F33" s="168"/>
    </row>
    <row r="34" spans="1:6">
      <c r="A34" s="186" t="s">
        <v>61</v>
      </c>
      <c r="B34" s="168"/>
      <c r="C34" s="168"/>
      <c r="D34" s="187" t="s">
        <v>62</v>
      </c>
      <c r="E34" s="168"/>
      <c r="F34" s="168"/>
    </row>
    <row r="35" spans="1:6">
      <c r="A35" s="186" t="s">
        <v>63</v>
      </c>
      <c r="B35" s="168"/>
      <c r="C35" s="168"/>
      <c r="D35" s="187" t="s">
        <v>64</v>
      </c>
      <c r="E35" s="168"/>
      <c r="F35" s="168"/>
    </row>
    <row r="36" spans="1:6">
      <c r="A36" s="186" t="s">
        <v>65</v>
      </c>
      <c r="B36" s="168"/>
      <c r="C36" s="168"/>
      <c r="D36" s="187" t="s">
        <v>66</v>
      </c>
      <c r="E36" s="168"/>
      <c r="F36" s="168"/>
    </row>
    <row r="37" spans="1:6">
      <c r="A37" s="133" t="s">
        <v>67</v>
      </c>
      <c r="B37" s="168">
        <v>0</v>
      </c>
      <c r="C37" s="168">
        <v>0</v>
      </c>
      <c r="D37" s="187" t="s">
        <v>68</v>
      </c>
      <c r="E37" s="168"/>
      <c r="F37" s="168"/>
    </row>
    <row r="38" spans="1:6">
      <c r="A38" s="133" t="s">
        <v>69</v>
      </c>
      <c r="B38" s="168">
        <f>SUM(B39:B40)</f>
        <v>0</v>
      </c>
      <c r="C38" s="168">
        <f>SUM(C39:C40)</f>
        <v>0</v>
      </c>
      <c r="D38" s="185" t="s">
        <v>70</v>
      </c>
      <c r="E38" s="168">
        <f>SUM(E39:E41)</f>
        <v>0</v>
      </c>
      <c r="F38" s="168">
        <f>SUM(F39:F41)</f>
        <v>0</v>
      </c>
    </row>
    <row r="39" spans="1:6">
      <c r="A39" s="186" t="s">
        <v>71</v>
      </c>
      <c r="B39" s="168">
        <v>0</v>
      </c>
      <c r="C39" s="168">
        <v>0</v>
      </c>
      <c r="D39" s="187" t="s">
        <v>72</v>
      </c>
      <c r="E39" s="168">
        <v>0</v>
      </c>
      <c r="F39" s="168">
        <v>0</v>
      </c>
    </row>
    <row r="40" spans="1:6">
      <c r="A40" s="186" t="s">
        <v>73</v>
      </c>
      <c r="B40" s="168">
        <v>0</v>
      </c>
      <c r="C40" s="168">
        <v>0</v>
      </c>
      <c r="D40" s="187" t="s">
        <v>74</v>
      </c>
      <c r="E40" s="168">
        <v>0</v>
      </c>
      <c r="F40" s="168">
        <v>0</v>
      </c>
    </row>
    <row r="41" spans="1:6">
      <c r="A41" s="133" t="s">
        <v>75</v>
      </c>
      <c r="B41" s="168">
        <f>SUM(B42:B45)</f>
        <v>0</v>
      </c>
      <c r="C41" s="168">
        <f>SUM(C42:C45)</f>
        <v>0</v>
      </c>
      <c r="D41" s="187" t="s">
        <v>76</v>
      </c>
      <c r="E41" s="168">
        <v>0</v>
      </c>
      <c r="F41" s="168">
        <v>0</v>
      </c>
    </row>
    <row r="42" spans="1:6">
      <c r="A42" s="186" t="s">
        <v>77</v>
      </c>
      <c r="B42" s="168"/>
      <c r="C42" s="168"/>
      <c r="D42" s="185" t="s">
        <v>78</v>
      </c>
      <c r="E42" s="168">
        <f>SUM(E43:E45)</f>
        <v>0</v>
      </c>
      <c r="F42" s="168">
        <f>SUM(F43:F45)</f>
        <v>0</v>
      </c>
    </row>
    <row r="43" spans="1:6">
      <c r="A43" s="186" t="s">
        <v>79</v>
      </c>
      <c r="B43" s="168"/>
      <c r="C43" s="168"/>
      <c r="D43" s="187" t="s">
        <v>80</v>
      </c>
      <c r="E43" s="168">
        <v>0</v>
      </c>
      <c r="F43" s="168">
        <v>0</v>
      </c>
    </row>
    <row r="44" spans="1:6">
      <c r="A44" s="186" t="s">
        <v>81</v>
      </c>
      <c r="B44" s="168"/>
      <c r="C44" s="168"/>
      <c r="D44" s="187" t="s">
        <v>82</v>
      </c>
      <c r="E44" s="168">
        <v>0</v>
      </c>
      <c r="F44" s="168">
        <v>0</v>
      </c>
    </row>
    <row r="45" spans="1:6">
      <c r="A45" s="186" t="s">
        <v>83</v>
      </c>
      <c r="B45" s="168"/>
      <c r="C45" s="168"/>
      <c r="D45" s="187" t="s">
        <v>84</v>
      </c>
      <c r="E45" s="168">
        <v>0</v>
      </c>
      <c r="F45" s="168">
        <v>0</v>
      </c>
    </row>
    <row r="46" spans="1:6">
      <c r="A46" s="15"/>
      <c r="B46" s="173"/>
      <c r="C46" s="173"/>
      <c r="D46" s="188"/>
      <c r="E46" s="173"/>
      <c r="F46" s="173"/>
    </row>
    <row r="47" spans="1:6">
      <c r="A47" s="39" t="s">
        <v>85</v>
      </c>
      <c r="B47" s="166">
        <f>B9+B17+B25+B31+B37+B38+B41</f>
        <v>258167.06</v>
      </c>
      <c r="C47" s="166">
        <f>C9+C17+C25+C31+C37+C38+C41</f>
        <v>50489.61</v>
      </c>
      <c r="D47" s="189" t="s">
        <v>86</v>
      </c>
      <c r="E47" s="166">
        <f>E9+E19+E23+E26+E27+E31+E38+E42</f>
        <v>23103.02</v>
      </c>
      <c r="F47" s="166">
        <f>F9+F19+F23+F26+F27+F31+F38+F42</f>
        <v>24153.62</v>
      </c>
    </row>
    <row r="48" spans="1:6">
      <c r="A48" s="15"/>
      <c r="B48" s="173"/>
      <c r="C48" s="173"/>
      <c r="D48" s="188"/>
      <c r="E48" s="173"/>
      <c r="F48" s="173"/>
    </row>
    <row r="49" spans="1:6">
      <c r="A49" s="153" t="s">
        <v>87</v>
      </c>
      <c r="B49" s="173"/>
      <c r="C49" s="173"/>
      <c r="D49" s="189" t="s">
        <v>88</v>
      </c>
      <c r="E49" s="173"/>
      <c r="F49" s="173"/>
    </row>
    <row r="50" spans="1:6">
      <c r="A50" s="133" t="s">
        <v>89</v>
      </c>
      <c r="B50" s="168">
        <v>0</v>
      </c>
      <c r="C50" s="168">
        <v>0</v>
      </c>
      <c r="D50" s="185" t="s">
        <v>90</v>
      </c>
      <c r="E50" s="168">
        <v>0</v>
      </c>
      <c r="F50" s="168">
        <v>0</v>
      </c>
    </row>
    <row r="51" spans="1:6">
      <c r="A51" s="133" t="s">
        <v>91</v>
      </c>
      <c r="B51" s="168">
        <v>0</v>
      </c>
      <c r="C51" s="168">
        <v>0</v>
      </c>
      <c r="D51" s="185" t="s">
        <v>92</v>
      </c>
      <c r="E51" s="168">
        <v>0</v>
      </c>
      <c r="F51" s="168">
        <v>0</v>
      </c>
    </row>
    <row r="52" spans="1:6">
      <c r="A52" s="133" t="s">
        <v>93</v>
      </c>
      <c r="B52" s="168">
        <v>0</v>
      </c>
      <c r="C52" s="168">
        <v>0</v>
      </c>
      <c r="D52" s="185" t="s">
        <v>94</v>
      </c>
      <c r="E52" s="168">
        <v>0</v>
      </c>
      <c r="F52" s="168">
        <v>0</v>
      </c>
    </row>
    <row r="53" spans="1:6">
      <c r="A53" s="133" t="s">
        <v>95</v>
      </c>
      <c r="B53" s="168">
        <v>1648012.17</v>
      </c>
      <c r="C53" s="168">
        <v>1479444.36</v>
      </c>
      <c r="D53" s="185" t="s">
        <v>96</v>
      </c>
      <c r="E53" s="168">
        <v>0</v>
      </c>
      <c r="F53" s="168">
        <v>0</v>
      </c>
    </row>
    <row r="54" spans="1:6">
      <c r="A54" s="133" t="s">
        <v>97</v>
      </c>
      <c r="B54" s="168">
        <v>7493.6</v>
      </c>
      <c r="C54" s="168">
        <v>6600.4</v>
      </c>
      <c r="D54" s="185" t="s">
        <v>98</v>
      </c>
      <c r="E54" s="168">
        <v>0</v>
      </c>
      <c r="F54" s="168">
        <v>0</v>
      </c>
    </row>
    <row r="55" spans="1:6">
      <c r="A55" s="133" t="s">
        <v>99</v>
      </c>
      <c r="B55" s="168">
        <v>-808647.1</v>
      </c>
      <c r="C55" s="168">
        <v>-631088.78</v>
      </c>
      <c r="D55" s="190" t="s">
        <v>100</v>
      </c>
      <c r="E55" s="168">
        <v>0</v>
      </c>
      <c r="F55" s="168">
        <v>0</v>
      </c>
    </row>
    <row r="56" spans="1:6">
      <c r="A56" s="133" t="s">
        <v>101</v>
      </c>
      <c r="B56" s="168">
        <v>0</v>
      </c>
      <c r="C56" s="168">
        <v>0</v>
      </c>
      <c r="D56" s="188"/>
      <c r="E56" s="173"/>
      <c r="F56" s="173"/>
    </row>
    <row r="57" spans="1:6">
      <c r="A57" s="133" t="s">
        <v>102</v>
      </c>
      <c r="B57" s="168">
        <v>0</v>
      </c>
      <c r="C57" s="168">
        <v>0</v>
      </c>
      <c r="D57" s="189" t="s">
        <v>103</v>
      </c>
      <c r="E57" s="166">
        <f>SUM(E50:E55)</f>
        <v>0</v>
      </c>
      <c r="F57" s="166">
        <f>SUM(F50:F55)</f>
        <v>0</v>
      </c>
    </row>
    <row r="58" spans="1:6">
      <c r="A58" s="133" t="s">
        <v>104</v>
      </c>
      <c r="B58" s="168">
        <v>0</v>
      </c>
      <c r="C58" s="168">
        <v>0</v>
      </c>
      <c r="D58" s="188"/>
      <c r="E58" s="173"/>
      <c r="F58" s="173"/>
    </row>
    <row r="59" spans="1:6">
      <c r="A59" s="15"/>
      <c r="B59" s="173"/>
      <c r="C59" s="173"/>
      <c r="D59" s="189" t="s">
        <v>105</v>
      </c>
      <c r="E59" s="166">
        <f>E47+E57</f>
        <v>23103.02</v>
      </c>
      <c r="F59" s="166">
        <f>F47+F57</f>
        <v>24153.62</v>
      </c>
    </row>
    <row r="60" spans="1:6">
      <c r="A60" s="39" t="s">
        <v>106</v>
      </c>
      <c r="B60" s="166">
        <f>SUM(B50:B58)</f>
        <v>846858.67</v>
      </c>
      <c r="C60" s="166">
        <f>SUM(C50:C58)</f>
        <v>854955.98</v>
      </c>
      <c r="D60" s="188"/>
      <c r="E60" s="173"/>
      <c r="F60" s="173"/>
    </row>
    <row r="61" spans="1:6">
      <c r="A61" s="15"/>
      <c r="B61" s="173"/>
      <c r="C61" s="173"/>
      <c r="D61" s="191" t="s">
        <v>107</v>
      </c>
      <c r="E61" s="173"/>
      <c r="F61" s="173"/>
    </row>
    <row r="62" spans="1:6">
      <c r="A62" s="39" t="s">
        <v>108</v>
      </c>
      <c r="B62" s="166">
        <f>SUM(B47+B60)</f>
        <v>1105025.73</v>
      </c>
      <c r="C62" s="166">
        <f>SUM(C47+C60)</f>
        <v>905445.59</v>
      </c>
      <c r="D62" s="188"/>
      <c r="E62" s="173"/>
      <c r="F62" s="173"/>
    </row>
    <row r="63" spans="1:6">
      <c r="A63" s="15"/>
      <c r="B63" s="192"/>
      <c r="C63" s="192"/>
      <c r="D63" s="193" t="s">
        <v>109</v>
      </c>
      <c r="E63" s="168">
        <f>SUM(E64:E66)</f>
        <v>0</v>
      </c>
      <c r="F63" s="168">
        <f>SUM(F64:F66)</f>
        <v>0</v>
      </c>
    </row>
    <row r="64" spans="1:6">
      <c r="A64" s="15"/>
      <c r="B64" s="192"/>
      <c r="C64" s="192"/>
      <c r="D64" s="185" t="s">
        <v>110</v>
      </c>
      <c r="E64" s="168">
        <v>-32500</v>
      </c>
      <c r="F64" s="168">
        <v>-32500</v>
      </c>
    </row>
    <row r="65" spans="1:6">
      <c r="A65" s="15"/>
      <c r="B65" s="192"/>
      <c r="C65" s="192"/>
      <c r="D65" s="190" t="s">
        <v>111</v>
      </c>
      <c r="E65" s="168">
        <v>32500</v>
      </c>
      <c r="F65" s="168">
        <v>32500</v>
      </c>
    </row>
    <row r="66" spans="1:6">
      <c r="A66" s="15"/>
      <c r="B66" s="192"/>
      <c r="C66" s="192"/>
      <c r="D66" s="185" t="s">
        <v>112</v>
      </c>
      <c r="E66" s="168">
        <v>0</v>
      </c>
      <c r="F66" s="168">
        <v>0</v>
      </c>
    </row>
    <row r="67" spans="1:6">
      <c r="A67" s="15"/>
      <c r="B67" s="192"/>
      <c r="C67" s="192"/>
      <c r="D67" s="188"/>
      <c r="E67" s="173"/>
      <c r="F67" s="173"/>
    </row>
    <row r="68" spans="1:6">
      <c r="A68" s="15"/>
      <c r="B68" s="192"/>
      <c r="C68" s="192"/>
      <c r="D68" s="193" t="s">
        <v>113</v>
      </c>
      <c r="E68" s="168">
        <f>SUM(E69:E73)</f>
        <v>1081922.71</v>
      </c>
      <c r="F68" s="168">
        <f>SUM(F69:F73)</f>
        <v>881291.97</v>
      </c>
    </row>
    <row r="69" spans="1:6">
      <c r="A69" s="11"/>
      <c r="B69" s="192"/>
      <c r="C69" s="192"/>
      <c r="D69" s="185" t="s">
        <v>114</v>
      </c>
      <c r="E69" s="168">
        <v>200630.74</v>
      </c>
      <c r="F69" s="168">
        <v>-786097.74</v>
      </c>
    </row>
    <row r="70" spans="1:6">
      <c r="A70" s="11"/>
      <c r="B70" s="192"/>
      <c r="C70" s="192"/>
      <c r="D70" s="185" t="s">
        <v>115</v>
      </c>
      <c r="E70" s="168">
        <v>881291.97</v>
      </c>
      <c r="F70" s="168">
        <v>1667389.71</v>
      </c>
    </row>
    <row r="71" spans="1:6">
      <c r="A71" s="11"/>
      <c r="B71" s="192"/>
      <c r="C71" s="192"/>
      <c r="D71" s="185" t="s">
        <v>116</v>
      </c>
      <c r="E71" s="168">
        <v>0</v>
      </c>
      <c r="F71" s="168">
        <v>0</v>
      </c>
    </row>
    <row r="72" spans="1:6">
      <c r="A72" s="11"/>
      <c r="B72" s="192"/>
      <c r="C72" s="192"/>
      <c r="D72" s="185" t="s">
        <v>117</v>
      </c>
      <c r="E72" s="168">
        <v>0</v>
      </c>
      <c r="F72" s="168">
        <v>0</v>
      </c>
    </row>
    <row r="73" spans="1:6">
      <c r="A73" s="11"/>
      <c r="B73" s="192"/>
      <c r="C73" s="192"/>
      <c r="D73" s="185" t="s">
        <v>118</v>
      </c>
      <c r="E73" s="168">
        <v>0</v>
      </c>
      <c r="F73" s="168">
        <v>0</v>
      </c>
    </row>
    <row r="74" spans="1:6">
      <c r="A74" s="11"/>
      <c r="B74" s="192"/>
      <c r="C74" s="192"/>
      <c r="D74" s="188"/>
      <c r="E74" s="173"/>
      <c r="F74" s="173"/>
    </row>
    <row r="75" spans="1:6">
      <c r="A75" s="11"/>
      <c r="B75" s="192"/>
      <c r="C75" s="192"/>
      <c r="D75" s="193" t="s">
        <v>119</v>
      </c>
      <c r="E75" s="168">
        <f>E76+E77</f>
        <v>0</v>
      </c>
      <c r="F75" s="168">
        <f>F76+F77</f>
        <v>0</v>
      </c>
    </row>
    <row r="76" spans="1:6">
      <c r="A76" s="11"/>
      <c r="B76" s="192"/>
      <c r="C76" s="192"/>
      <c r="D76" s="185" t="s">
        <v>120</v>
      </c>
      <c r="E76" s="168">
        <v>0</v>
      </c>
      <c r="F76" s="168">
        <v>0</v>
      </c>
    </row>
    <row r="77" spans="1:6">
      <c r="A77" s="11"/>
      <c r="B77" s="192"/>
      <c r="C77" s="192"/>
      <c r="D77" s="185" t="s">
        <v>121</v>
      </c>
      <c r="E77" s="168">
        <v>0</v>
      </c>
      <c r="F77" s="168">
        <v>0</v>
      </c>
    </row>
    <row r="78" spans="1:6">
      <c r="A78" s="11"/>
      <c r="B78" s="192"/>
      <c r="C78" s="192"/>
      <c r="D78" s="188"/>
      <c r="E78" s="173"/>
      <c r="F78" s="173"/>
    </row>
    <row r="79" spans="1:6">
      <c r="A79" s="11"/>
      <c r="B79" s="192"/>
      <c r="C79" s="192"/>
      <c r="D79" s="189" t="s">
        <v>122</v>
      </c>
      <c r="E79" s="166">
        <f>E63+E68+E75</f>
        <v>1081922.71</v>
      </c>
      <c r="F79" s="166">
        <f>F63+F68+F75</f>
        <v>881291.97</v>
      </c>
    </row>
    <row r="80" spans="1:6">
      <c r="A80" s="11"/>
      <c r="B80" s="192"/>
      <c r="C80" s="192"/>
      <c r="D80" s="188"/>
      <c r="E80" s="173"/>
      <c r="F80" s="173"/>
    </row>
    <row r="81" spans="1:6">
      <c r="A81" s="11"/>
      <c r="B81" s="192"/>
      <c r="C81" s="192"/>
      <c r="D81" s="189" t="s">
        <v>123</v>
      </c>
      <c r="E81" s="166">
        <f>E59+E79</f>
        <v>1105025.73</v>
      </c>
      <c r="F81" s="166">
        <f>F59+F79</f>
        <v>905445.59</v>
      </c>
    </row>
    <row r="82" spans="1:6">
      <c r="A82" s="66"/>
      <c r="B82" s="194"/>
      <c r="C82" s="194"/>
      <c r="D82" s="195"/>
      <c r="E82" s="195"/>
      <c r="F82" s="195"/>
    </row>
    <row r="97" spans="1:7">
      <c r="A97" s="151" t="s">
        <v>124</v>
      </c>
      <c r="B97" s="151"/>
      <c r="C97" s="151"/>
      <c r="D97" s="151"/>
      <c r="E97" s="151"/>
      <c r="F97" s="151"/>
      <c r="G97" s="151"/>
    </row>
    <row r="98" spans="1:7">
      <c r="A98" s="76"/>
      <c r="B98" s="76"/>
      <c r="C98" s="77"/>
      <c r="D98" s="77"/>
      <c r="E98" s="77"/>
      <c r="F98" s="77"/>
      <c r="G98" s="77"/>
    </row>
    <row r="99" spans="1:7">
      <c r="A99" s="76"/>
      <c r="B99" s="76"/>
      <c r="C99" s="77"/>
      <c r="D99" s="77"/>
      <c r="E99" s="77"/>
      <c r="F99" s="77"/>
      <c r="G99" s="77"/>
    </row>
    <row r="100" spans="1:7">
      <c r="A100" s="76"/>
      <c r="B100" s="76"/>
      <c r="C100" s="77"/>
      <c r="D100" s="77"/>
      <c r="E100" s="77"/>
      <c r="F100" s="77"/>
      <c r="G100" s="77"/>
    </row>
    <row r="101" spans="1:7">
      <c r="A101" s="76"/>
      <c r="B101" s="76"/>
      <c r="C101" s="77"/>
      <c r="D101" s="77"/>
      <c r="E101" s="77"/>
      <c r="F101" s="77"/>
      <c r="G101" s="77"/>
    </row>
    <row r="102" spans="1:7">
      <c r="A102" s="76"/>
      <c r="B102" s="76"/>
      <c r="C102" s="77"/>
      <c r="D102" s="77"/>
      <c r="E102" s="77"/>
      <c r="F102" s="77"/>
      <c r="G102" s="77"/>
    </row>
    <row r="103" spans="1:7">
      <c r="A103" s="78"/>
      <c r="B103" s="79"/>
      <c r="C103" s="159"/>
      <c r="D103" s="80"/>
      <c r="E103" s="82"/>
      <c r="F103" s="83"/>
      <c r="G103" s="82"/>
    </row>
    <row r="104" ht="15.75" spans="1:7">
      <c r="A104" s="84" t="s">
        <v>125</v>
      </c>
      <c r="B104" s="79"/>
      <c r="C104" s="159"/>
      <c r="D104" s="85" t="s">
        <v>126</v>
      </c>
      <c r="E104" s="82"/>
      <c r="F104" s="83"/>
      <c r="G104" s="82"/>
    </row>
    <row r="105" spans="1:7">
      <c r="A105" s="86" t="s">
        <v>127</v>
      </c>
      <c r="B105" s="79"/>
      <c r="C105" s="159"/>
      <c r="D105" s="87" t="s">
        <v>128</v>
      </c>
      <c r="E105" s="82"/>
      <c r="F105" s="83"/>
      <c r="G105" s="82"/>
    </row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6">
    <mergeCell ref="A1:F1"/>
    <mergeCell ref="A2:F2"/>
    <mergeCell ref="A3:F3"/>
    <mergeCell ref="A4:F4"/>
    <mergeCell ref="A5:F5"/>
    <mergeCell ref="A97:G97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operator="between" allowBlank="1" showInputMessage="1" showErrorMessage="1" sqref="B9:C9 E9:F9 B17:C17 E19:F19 E23:F23 B25:C25 E27:F27 B31:C31 E31:F31 B38:C38 E38:F38 B41:C41 E42:F42 E47:F47 E56:F63 E67:F68 E74:F75 E78:F81 B59:C62 B46:C49">
      <formula1>-1.79769313486231E+100</formula1>
      <formula2>1.79769313486231E+100</formula2>
    </dataValidation>
  </dataValidations>
  <pageMargins left="0.25" right="0.25" top="0.314583333333333" bottom="0.275" header="0.3" footer="0.3"/>
  <pageSetup paperSize="1" scale="4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view="pageBreakPreview" zoomScaleNormal="100" topLeftCell="A18" workbookViewId="0">
      <selection activeCell="B29" sqref="B29"/>
    </sheetView>
  </sheetViews>
  <sheetFormatPr defaultColWidth="9.14285714285714" defaultRowHeight="15" outlineLevelCol="6"/>
  <cols>
    <col min="1" max="1" width="78" customWidth="1"/>
    <col min="2" max="7" width="22.8571428571429" customWidth="1"/>
  </cols>
  <sheetData>
    <row r="1" ht="21" spans="1:7">
      <c r="A1" s="22" t="s">
        <v>643</v>
      </c>
      <c r="B1" s="22"/>
      <c r="C1" s="22"/>
      <c r="D1" s="22"/>
      <c r="E1" s="22"/>
      <c r="F1" s="22"/>
      <c r="G1" s="22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3" t="s">
        <v>644</v>
      </c>
      <c r="B3" s="24"/>
      <c r="C3" s="24"/>
      <c r="D3" s="24"/>
      <c r="E3" s="24"/>
      <c r="F3" s="24"/>
      <c r="G3" s="25"/>
    </row>
    <row r="4" spans="1:7">
      <c r="A4" s="23" t="s">
        <v>4</v>
      </c>
      <c r="B4" s="24"/>
      <c r="C4" s="24"/>
      <c r="D4" s="24"/>
      <c r="E4" s="24"/>
      <c r="F4" s="24"/>
      <c r="G4" s="25"/>
    </row>
    <row r="5" spans="1:7">
      <c r="A5" s="23" t="s">
        <v>645</v>
      </c>
      <c r="B5" s="24"/>
      <c r="C5" s="24"/>
      <c r="D5" s="24"/>
      <c r="E5" s="24"/>
      <c r="F5" s="24"/>
      <c r="G5" s="25"/>
    </row>
    <row r="6" spans="1:7">
      <c r="A6" s="60" t="s">
        <v>646</v>
      </c>
      <c r="B6" s="27">
        <f>ANIO1P</f>
        <v>2023</v>
      </c>
      <c r="C6" s="57" t="str">
        <f>ANIO2P</f>
        <v>2024 (d)</v>
      </c>
      <c r="D6" s="57" t="str">
        <f>ANIO3P</f>
        <v>2025 (d)</v>
      </c>
      <c r="E6" s="57" t="str">
        <f>ANIO4P</f>
        <v>2026 (d)</v>
      </c>
      <c r="F6" s="57" t="str">
        <f>ANIO5P</f>
        <v>2027 (d)</v>
      </c>
      <c r="G6" s="57" t="str">
        <f>ANIO6P</f>
        <v>2028 (d)</v>
      </c>
    </row>
    <row r="7" ht="48.95" customHeight="1" spans="1:7">
      <c r="A7" s="61"/>
      <c r="B7" s="30" t="s">
        <v>647</v>
      </c>
      <c r="C7" s="59"/>
      <c r="D7" s="59"/>
      <c r="E7" s="59"/>
      <c r="F7" s="59"/>
      <c r="G7" s="59"/>
    </row>
    <row r="8" spans="1:7">
      <c r="A8" s="31" t="s">
        <v>648</v>
      </c>
      <c r="B8" s="32">
        <f t="shared" ref="B8:G8" si="0">SUM(B9:B20)</f>
        <v>5026224</v>
      </c>
      <c r="C8" s="32">
        <f t="shared" si="0"/>
        <v>5250000</v>
      </c>
      <c r="D8" s="32">
        <f t="shared" si="0"/>
        <v>5410000</v>
      </c>
      <c r="E8" s="32">
        <f t="shared" si="0"/>
        <v>5570000</v>
      </c>
      <c r="F8" s="32">
        <f t="shared" si="0"/>
        <v>5570000</v>
      </c>
      <c r="G8" s="32">
        <f t="shared" si="0"/>
        <v>5750000</v>
      </c>
    </row>
    <row r="9" spans="1:7">
      <c r="A9" s="33" t="s">
        <v>247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>
      <c r="A10" s="33" t="s">
        <v>248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>
      <c r="A11" s="33" t="s">
        <v>249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>
      <c r="A12" s="33" t="s">
        <v>649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>
      <c r="A13" s="33" t="s">
        <v>251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>
      <c r="A14" s="33" t="s">
        <v>252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>
      <c r="A15" s="33" t="s">
        <v>650</v>
      </c>
      <c r="B15" s="49">
        <v>226224</v>
      </c>
      <c r="C15" s="34">
        <v>300000</v>
      </c>
      <c r="D15" s="34">
        <v>310000</v>
      </c>
      <c r="E15" s="34">
        <v>320000</v>
      </c>
      <c r="F15" s="34">
        <v>320000</v>
      </c>
      <c r="G15" s="34">
        <v>350000</v>
      </c>
    </row>
    <row r="16" spans="1:7">
      <c r="A16" s="33" t="s">
        <v>651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>
      <c r="A17" s="62" t="s">
        <v>652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>
      <c r="A18" s="33" t="s">
        <v>272</v>
      </c>
      <c r="B18" s="49">
        <v>4800000</v>
      </c>
      <c r="C18" s="34">
        <v>4950000</v>
      </c>
      <c r="D18" s="34">
        <v>5100000</v>
      </c>
      <c r="E18" s="34">
        <v>5250000</v>
      </c>
      <c r="F18" s="34">
        <v>5250000</v>
      </c>
      <c r="G18" s="34">
        <v>5400000</v>
      </c>
    </row>
    <row r="19" spans="1:7">
      <c r="A19" s="33" t="s">
        <v>273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>
      <c r="A20" s="33" t="s">
        <v>653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39" t="s">
        <v>654</v>
      </c>
      <c r="B22" s="40">
        <f t="shared" ref="B22:G22" si="1">SUM(B23:B27)</f>
        <v>205000</v>
      </c>
      <c r="C22" s="40">
        <f t="shared" si="1"/>
        <v>205000</v>
      </c>
      <c r="D22" s="40">
        <f t="shared" si="1"/>
        <v>205000</v>
      </c>
      <c r="E22" s="40">
        <f t="shared" si="1"/>
        <v>205000</v>
      </c>
      <c r="F22" s="40">
        <f t="shared" si="1"/>
        <v>205000</v>
      </c>
      <c r="G22" s="40">
        <f t="shared" si="1"/>
        <v>205000</v>
      </c>
    </row>
    <row r="23" spans="1:7">
      <c r="A23" s="33" t="s">
        <v>655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>
      <c r="A24" s="33" t="s">
        <v>656</v>
      </c>
      <c r="B24" s="34">
        <v>205000</v>
      </c>
      <c r="C24" s="34">
        <v>205000</v>
      </c>
      <c r="D24" s="34">
        <v>205000</v>
      </c>
      <c r="E24" s="34">
        <v>205000</v>
      </c>
      <c r="F24" s="34">
        <v>205000</v>
      </c>
      <c r="G24" s="34">
        <v>205000</v>
      </c>
    </row>
    <row r="25" spans="1:7">
      <c r="A25" s="33" t="s">
        <v>657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>
      <c r="A26" s="33" t="s">
        <v>298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>
      <c r="A27" s="33" t="s">
        <v>299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39" t="s">
        <v>658</v>
      </c>
      <c r="B29" s="40">
        <f t="shared" ref="B29:G29" si="2">B30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>
      <c r="A30" s="33" t="s">
        <v>302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64" t="s">
        <v>659</v>
      </c>
      <c r="B32" s="40">
        <f t="shared" ref="B32:G32" si="3">B29+B22+B8</f>
        <v>5231224</v>
      </c>
      <c r="C32" s="40">
        <f t="shared" si="3"/>
        <v>5455000</v>
      </c>
      <c r="D32" s="40">
        <f t="shared" si="3"/>
        <v>5615000</v>
      </c>
      <c r="E32" s="40">
        <f t="shared" si="3"/>
        <v>5775000</v>
      </c>
      <c r="F32" s="40">
        <f t="shared" si="3"/>
        <v>5775000</v>
      </c>
      <c r="G32" s="40">
        <f t="shared" si="3"/>
        <v>5955000</v>
      </c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39" t="s">
        <v>304</v>
      </c>
      <c r="B34" s="65"/>
      <c r="C34" s="65"/>
      <c r="D34" s="65"/>
      <c r="E34" s="65"/>
      <c r="F34" s="65"/>
      <c r="G34" s="65"/>
    </row>
    <row r="35" ht="45" customHeight="1" spans="1:7">
      <c r="A35" s="14" t="s">
        <v>660</v>
      </c>
      <c r="B35" s="34"/>
      <c r="C35" s="34"/>
      <c r="D35" s="34"/>
      <c r="E35" s="34"/>
      <c r="F35" s="34"/>
      <c r="G35" s="34"/>
    </row>
    <row r="36" ht="30" spans="1:7">
      <c r="A36" s="14" t="s">
        <v>306</v>
      </c>
      <c r="B36" s="34"/>
      <c r="C36" s="34"/>
      <c r="D36" s="34"/>
      <c r="E36" s="34"/>
      <c r="F36" s="34"/>
      <c r="G36" s="34"/>
    </row>
    <row r="37" spans="1:7">
      <c r="A37" s="39" t="s">
        <v>661</v>
      </c>
      <c r="B37" s="40">
        <f t="shared" ref="B37:G37" si="4">B36+B35</f>
        <v>0</v>
      </c>
      <c r="C37" s="40">
        <f t="shared" si="4"/>
        <v>0</v>
      </c>
      <c r="D37" s="40">
        <f t="shared" si="4"/>
        <v>0</v>
      </c>
      <c r="E37" s="40">
        <f t="shared" si="4"/>
        <v>0</v>
      </c>
      <c r="F37" s="40">
        <f t="shared" si="4"/>
        <v>0</v>
      </c>
      <c r="G37" s="40">
        <f t="shared" si="4"/>
        <v>0</v>
      </c>
    </row>
    <row r="38" spans="1:7">
      <c r="A38" s="21"/>
      <c r="B38" s="66"/>
      <c r="C38" s="66"/>
      <c r="D38" s="66"/>
      <c r="E38" s="66"/>
      <c r="F38" s="66"/>
      <c r="G38" s="66"/>
    </row>
  </sheetData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6">
    <dataValidation allowBlank="1" showInputMessage="1" showErrorMessage="1" prompt="Año 2 (d)" sqref="D6:D7"/>
    <dataValidation type="decimal" operator="between" allowBlank="1" showInputMessage="1" showErrorMessage="1" sqref="C37:G37 B8:B37 C8:G9 C28:G29 C21:G22 C31:G34">
      <formula1>-1.79769313486231E+100</formula1>
      <formula2>1.79769313486231E+100</formula2>
    </dataValidation>
    <dataValidation allowBlank="1" showInputMessage="1" showErrorMessage="1" prompt="Año 1 (d)" sqref="C6:C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</dataValidations>
  <pageMargins left="0.75" right="0.75" top="1" bottom="1" header="0.5" footer="0.5"/>
  <pageSetup paperSize="1" scale="5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E16" sqref="E16"/>
    </sheetView>
  </sheetViews>
  <sheetFormatPr defaultColWidth="9.14285714285714" defaultRowHeight="15" outlineLevelCol="6"/>
  <cols>
    <col min="1" max="1" width="69.2857142857143" customWidth="1"/>
    <col min="2" max="7" width="18" customWidth="1"/>
  </cols>
  <sheetData>
    <row r="1" ht="21" spans="1:7">
      <c r="A1" s="22" t="s">
        <v>662</v>
      </c>
      <c r="B1" s="22"/>
      <c r="C1" s="22"/>
      <c r="D1" s="22"/>
      <c r="E1" s="22"/>
      <c r="F1" s="22"/>
      <c r="G1" s="22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3" t="s">
        <v>663</v>
      </c>
      <c r="B3" s="24"/>
      <c r="C3" s="24"/>
      <c r="D3" s="24"/>
      <c r="E3" s="24"/>
      <c r="F3" s="24"/>
      <c r="G3" s="25"/>
    </row>
    <row r="4" spans="1:7">
      <c r="A4" s="23" t="s">
        <v>4</v>
      </c>
      <c r="B4" s="24"/>
      <c r="C4" s="24"/>
      <c r="D4" s="24"/>
      <c r="E4" s="24"/>
      <c r="F4" s="24"/>
      <c r="G4" s="25"/>
    </row>
    <row r="5" spans="1:7">
      <c r="A5" s="23" t="s">
        <v>645</v>
      </c>
      <c r="B5" s="24"/>
      <c r="C5" s="24"/>
      <c r="D5" s="24"/>
      <c r="E5" s="24"/>
      <c r="F5" s="24"/>
      <c r="G5" s="25"/>
    </row>
    <row r="6" spans="1:7">
      <c r="A6" s="56" t="s">
        <v>664</v>
      </c>
      <c r="B6" s="27">
        <f>ANIO1P</f>
        <v>2023</v>
      </c>
      <c r="C6" s="57" t="str">
        <f>ANIO2P</f>
        <v>2024 (d)</v>
      </c>
      <c r="D6" s="57" t="str">
        <f>ANIO3P</f>
        <v>2025 (d)</v>
      </c>
      <c r="E6" s="57" t="str">
        <f>ANIO4P</f>
        <v>2026 (d)</v>
      </c>
      <c r="F6" s="57" t="str">
        <f>ANIO5P</f>
        <v>2027 (d)</v>
      </c>
      <c r="G6" s="57" t="str">
        <f>ANIO6P</f>
        <v>2028 (d)</v>
      </c>
    </row>
    <row r="7" ht="45" spans="1:7">
      <c r="A7" s="58"/>
      <c r="B7" s="30" t="s">
        <v>647</v>
      </c>
      <c r="C7" s="59"/>
      <c r="D7" s="59"/>
      <c r="E7" s="59"/>
      <c r="F7" s="59"/>
      <c r="G7" s="59"/>
    </row>
    <row r="8" spans="1:7">
      <c r="A8" s="31" t="s">
        <v>665</v>
      </c>
      <c r="B8" s="32">
        <f t="shared" ref="B8:G8" si="0">SUM(B9:B17)</f>
        <v>5026224</v>
      </c>
      <c r="C8" s="32">
        <f t="shared" si="0"/>
        <v>5352316.88</v>
      </c>
      <c r="D8" s="32">
        <f t="shared" si="0"/>
        <v>5512886.4</v>
      </c>
      <c r="E8" s="32">
        <f t="shared" si="0"/>
        <v>5549754.1248</v>
      </c>
      <c r="F8" s="32">
        <f t="shared" si="0"/>
        <v>5716246.755944</v>
      </c>
      <c r="G8" s="32">
        <f t="shared" si="0"/>
        <v>5716246.755944</v>
      </c>
    </row>
    <row r="9" spans="1:7">
      <c r="A9" s="33" t="s">
        <v>666</v>
      </c>
      <c r="B9" s="37">
        <v>3769681.4</v>
      </c>
      <c r="C9" s="34">
        <v>4159186.31</v>
      </c>
      <c r="D9" s="34">
        <v>4283961.9</v>
      </c>
      <c r="E9" s="34">
        <v>4283961.9</v>
      </c>
      <c r="F9" s="34">
        <v>4412480.76</v>
      </c>
      <c r="G9" s="34">
        <v>4412480.76</v>
      </c>
    </row>
    <row r="10" spans="1:7">
      <c r="A10" s="33" t="s">
        <v>667</v>
      </c>
      <c r="B10" s="13">
        <v>311500</v>
      </c>
      <c r="C10" s="34">
        <v>351157.9</v>
      </c>
      <c r="D10" s="34">
        <v>361692.64</v>
      </c>
      <c r="E10" s="34">
        <v>372543.42</v>
      </c>
      <c r="F10" s="34">
        <v>383719.72</v>
      </c>
      <c r="G10" s="34">
        <v>383719.72</v>
      </c>
    </row>
    <row r="11" spans="1:7">
      <c r="A11" s="33" t="s">
        <v>668</v>
      </c>
      <c r="B11" s="13">
        <v>890042.6</v>
      </c>
      <c r="C11" s="34">
        <v>757100.67</v>
      </c>
      <c r="D11" s="34">
        <v>779813.7</v>
      </c>
      <c r="E11" s="34">
        <v>803208.1</v>
      </c>
      <c r="F11" s="34">
        <v>827304.35</v>
      </c>
      <c r="G11" s="34">
        <v>827304.35</v>
      </c>
    </row>
    <row r="12" spans="1:7">
      <c r="A12" s="33" t="s">
        <v>669</v>
      </c>
      <c r="B12" s="13">
        <v>0</v>
      </c>
      <c r="C12" s="34"/>
      <c r="D12" s="34"/>
      <c r="E12" s="34"/>
      <c r="F12" s="34"/>
      <c r="G12" s="34"/>
    </row>
    <row r="13" spans="1:7">
      <c r="A13" s="33" t="s">
        <v>670</v>
      </c>
      <c r="B13" s="13">
        <v>55000</v>
      </c>
      <c r="C13" s="34">
        <v>84872</v>
      </c>
      <c r="D13" s="34">
        <v>87418.16</v>
      </c>
      <c r="E13" s="34">
        <v>90040.7048</v>
      </c>
      <c r="F13" s="34">
        <v>92741.925944</v>
      </c>
      <c r="G13" s="34">
        <v>92741.925944</v>
      </c>
    </row>
    <row r="14" spans="1:7">
      <c r="A14" s="33" t="s">
        <v>671</v>
      </c>
      <c r="B14" s="13">
        <v>0</v>
      </c>
      <c r="C14" s="34"/>
      <c r="D14" s="34"/>
      <c r="E14" s="34"/>
      <c r="F14" s="34"/>
      <c r="G14" s="34"/>
    </row>
    <row r="15" spans="1:7">
      <c r="A15" s="33" t="s">
        <v>672</v>
      </c>
      <c r="B15" s="13">
        <v>0</v>
      </c>
      <c r="C15" s="34"/>
      <c r="D15" s="34"/>
      <c r="E15" s="34"/>
      <c r="F15" s="34"/>
      <c r="G15" s="34"/>
    </row>
    <row r="16" spans="1:7">
      <c r="A16" s="33" t="s">
        <v>673</v>
      </c>
      <c r="B16" s="13">
        <v>0</v>
      </c>
      <c r="C16" s="34"/>
      <c r="D16" s="34"/>
      <c r="E16" s="34"/>
      <c r="F16" s="34"/>
      <c r="G16" s="34"/>
    </row>
    <row r="17" spans="1:7">
      <c r="A17" s="33" t="s">
        <v>674</v>
      </c>
      <c r="B17" s="13">
        <v>0</v>
      </c>
      <c r="C17" s="34"/>
      <c r="D17" s="34"/>
      <c r="E17" s="34"/>
      <c r="F17" s="34"/>
      <c r="G17" s="34"/>
    </row>
    <row r="18" spans="1:7">
      <c r="A18" s="11"/>
      <c r="B18" s="15"/>
      <c r="C18" s="15"/>
      <c r="D18" s="15"/>
      <c r="E18" s="15"/>
      <c r="F18" s="15"/>
      <c r="G18" s="15"/>
    </row>
    <row r="19" spans="1:7">
      <c r="A19" s="39" t="s">
        <v>675</v>
      </c>
      <c r="B19" s="40">
        <f t="shared" ref="B19:G19" si="1">SUM(B20:B28)</f>
        <v>205000</v>
      </c>
      <c r="C19" s="40">
        <f t="shared" si="1"/>
        <v>205000</v>
      </c>
      <c r="D19" s="40">
        <f t="shared" si="1"/>
        <v>205000</v>
      </c>
      <c r="E19" s="40">
        <f t="shared" si="1"/>
        <v>205000</v>
      </c>
      <c r="F19" s="40">
        <f t="shared" si="1"/>
        <v>205000</v>
      </c>
      <c r="G19" s="40">
        <f t="shared" si="1"/>
        <v>205000</v>
      </c>
    </row>
    <row r="20" spans="1:7">
      <c r="A20" s="33" t="s">
        <v>666</v>
      </c>
      <c r="B20" s="34">
        <v>205000</v>
      </c>
      <c r="C20" s="34">
        <v>205000</v>
      </c>
      <c r="D20" s="34">
        <v>205000</v>
      </c>
      <c r="E20" s="34">
        <v>205000</v>
      </c>
      <c r="F20" s="34">
        <v>205000</v>
      </c>
      <c r="G20" s="34">
        <v>205000</v>
      </c>
    </row>
    <row r="21" spans="1:7">
      <c r="A21" s="33" t="s">
        <v>667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>
      <c r="A22" s="33" t="s">
        <v>668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>
      <c r="A23" s="33" t="s">
        <v>669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>
      <c r="A24" s="33" t="s">
        <v>670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>
      <c r="A25" s="33" t="s">
        <v>671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>
      <c r="A26" s="33" t="s">
        <v>672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>
      <c r="A27" s="33" t="s">
        <v>676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>
      <c r="A28" s="33" t="s">
        <v>674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>
      <c r="A29" s="15"/>
      <c r="B29" s="15"/>
      <c r="C29" s="15"/>
      <c r="D29" s="15"/>
      <c r="E29" s="15"/>
      <c r="F29" s="15"/>
      <c r="G29" s="15"/>
    </row>
    <row r="30" spans="1:7">
      <c r="A30" s="39" t="s">
        <v>677</v>
      </c>
      <c r="B30" s="40">
        <f t="shared" ref="B30:G30" si="2">B8+B19</f>
        <v>5231224</v>
      </c>
      <c r="C30" s="40">
        <f t="shared" si="2"/>
        <v>5557316.88</v>
      </c>
      <c r="D30" s="40">
        <f t="shared" si="2"/>
        <v>5717886.4</v>
      </c>
      <c r="E30" s="40">
        <f t="shared" si="2"/>
        <v>5754754.1248</v>
      </c>
      <c r="F30" s="40">
        <f t="shared" si="2"/>
        <v>5921246.755944</v>
      </c>
      <c r="G30" s="40">
        <f t="shared" si="2"/>
        <v>5921246.755944</v>
      </c>
    </row>
    <row r="31" spans="1:7">
      <c r="A31" s="21"/>
      <c r="B31" s="21"/>
      <c r="C31" s="21"/>
      <c r="D31" s="21"/>
      <c r="E31" s="21"/>
      <c r="F31" s="21"/>
      <c r="G31" s="21"/>
    </row>
  </sheetData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6">
    <dataValidation allowBlank="1" showInputMessage="1" showErrorMessage="1" prompt="Año 2 (d)" sqref="D6:D7"/>
    <dataValidation type="decimal" operator="between" allowBlank="1" showInputMessage="1" showErrorMessage="1" sqref="C8:G8 B8:B19 B29:G30 C18:G19">
      <formula1>-1.79769313486231E+100</formula1>
      <formula2>1.79769313486231E+100</formula2>
    </dataValidation>
    <dataValidation allowBlank="1" showInputMessage="1" showErrorMessage="1" prompt="Año 1 (d)" sqref="C6:C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</dataValidations>
  <pageMargins left="0.75" right="0.75" top="1" bottom="1" header="0.5" footer="0.5"/>
  <pageSetup paperSize="1" scale="6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G28" sqref="G28"/>
    </sheetView>
  </sheetViews>
  <sheetFormatPr defaultColWidth="9.14285714285714" defaultRowHeight="15" outlineLevelCol="6"/>
  <cols>
    <col min="1" max="1" width="79" customWidth="1"/>
    <col min="2" max="7" width="15.2857142857143" customWidth="1"/>
  </cols>
  <sheetData>
    <row r="1" ht="21" spans="1:7">
      <c r="A1" s="22" t="s">
        <v>678</v>
      </c>
      <c r="B1" s="22"/>
      <c r="C1" s="22"/>
      <c r="D1" s="22"/>
      <c r="E1" s="22"/>
      <c r="F1" s="22"/>
      <c r="G1" s="22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3" t="s">
        <v>679</v>
      </c>
      <c r="B3" s="24"/>
      <c r="C3" s="24"/>
      <c r="D3" s="24"/>
      <c r="E3" s="24"/>
      <c r="F3" s="24"/>
      <c r="G3" s="25"/>
    </row>
    <row r="4" spans="1:7">
      <c r="A4" s="6" t="s">
        <v>4</v>
      </c>
      <c r="B4" s="7"/>
      <c r="C4" s="7"/>
      <c r="D4" s="7"/>
      <c r="E4" s="7"/>
      <c r="F4" s="7"/>
      <c r="G4" s="8"/>
    </row>
    <row r="5" spans="1:7">
      <c r="A5" s="43" t="s">
        <v>646</v>
      </c>
      <c r="B5" s="27" t="str">
        <f>ANIO5R</f>
        <v>2017 ¹ (c)</v>
      </c>
      <c r="C5" s="27" t="str">
        <f>ANIO4R</f>
        <v>2018 ¹ (c)</v>
      </c>
      <c r="D5" s="27" t="str">
        <f>ANIO3R</f>
        <v>2019 ¹ (c)</v>
      </c>
      <c r="E5" s="27" t="str">
        <f>ANIO2R</f>
        <v>2020 ¹ (c)</v>
      </c>
      <c r="F5" s="27" t="str">
        <f>ANIO1R</f>
        <v>2021 ¹ (c)</v>
      </c>
      <c r="G5" s="27">
        <f>ANIO_INFORME</f>
        <v>2022</v>
      </c>
    </row>
    <row r="6" ht="45.75" spans="1:7">
      <c r="A6" s="44"/>
      <c r="B6" s="29"/>
      <c r="C6" s="29"/>
      <c r="D6" s="29"/>
      <c r="E6" s="29"/>
      <c r="F6" s="29"/>
      <c r="G6" s="30" t="s">
        <v>680</v>
      </c>
    </row>
    <row r="7" spans="1:7">
      <c r="A7" s="31" t="s">
        <v>681</v>
      </c>
      <c r="B7" s="32">
        <f t="shared" ref="B7:G7" si="0">SUM(B8:B19)</f>
        <v>4270300.09</v>
      </c>
      <c r="C7" s="32">
        <f t="shared" si="0"/>
        <v>4352989</v>
      </c>
      <c r="D7" s="32">
        <f t="shared" si="0"/>
        <v>4781494.49</v>
      </c>
      <c r="E7" s="32">
        <f t="shared" si="0"/>
        <v>4893267.91</v>
      </c>
      <c r="F7" s="45">
        <f t="shared" si="0"/>
        <v>4991603.45</v>
      </c>
      <c r="G7" s="32">
        <f t="shared" si="0"/>
        <v>5079304.3</v>
      </c>
    </row>
    <row r="8" spans="1:7">
      <c r="A8" s="33" t="s">
        <v>682</v>
      </c>
      <c r="B8" s="34">
        <v>0</v>
      </c>
      <c r="C8" s="34">
        <v>0</v>
      </c>
      <c r="D8" s="34">
        <v>0</v>
      </c>
      <c r="E8" s="34">
        <v>0</v>
      </c>
      <c r="F8" s="46">
        <v>0</v>
      </c>
      <c r="G8" s="47">
        <v>0</v>
      </c>
    </row>
    <row r="9" spans="1:7">
      <c r="A9" s="33" t="s">
        <v>683</v>
      </c>
      <c r="B9" s="34">
        <v>0</v>
      </c>
      <c r="C9" s="34">
        <v>0</v>
      </c>
      <c r="D9" s="34">
        <v>0</v>
      </c>
      <c r="E9" s="34">
        <v>0</v>
      </c>
      <c r="F9" s="46">
        <v>0</v>
      </c>
      <c r="G9" s="47">
        <v>0</v>
      </c>
    </row>
    <row r="10" spans="1:7">
      <c r="A10" s="33" t="s">
        <v>684</v>
      </c>
      <c r="B10" s="34">
        <v>0</v>
      </c>
      <c r="C10" s="34">
        <v>0</v>
      </c>
      <c r="D10" s="34">
        <v>0</v>
      </c>
      <c r="E10" s="34">
        <v>0</v>
      </c>
      <c r="F10" s="46">
        <v>0</v>
      </c>
      <c r="G10" s="47">
        <v>0</v>
      </c>
    </row>
    <row r="11" spans="1:7">
      <c r="A11" s="33" t="s">
        <v>685</v>
      </c>
      <c r="B11" s="34">
        <v>0</v>
      </c>
      <c r="C11" s="34">
        <v>0</v>
      </c>
      <c r="D11" s="34">
        <v>0</v>
      </c>
      <c r="E11" s="34">
        <v>0</v>
      </c>
      <c r="F11" s="46">
        <v>0</v>
      </c>
      <c r="G11" s="47">
        <v>0</v>
      </c>
    </row>
    <row r="12" spans="1:7">
      <c r="A12" s="33" t="s">
        <v>686</v>
      </c>
      <c r="B12" s="34">
        <v>0</v>
      </c>
      <c r="C12" s="34">
        <v>0</v>
      </c>
      <c r="D12" s="34">
        <v>0</v>
      </c>
      <c r="E12" s="34">
        <v>0</v>
      </c>
      <c r="F12" s="46">
        <v>0</v>
      </c>
      <c r="G12" s="47">
        <v>0</v>
      </c>
    </row>
    <row r="13" spans="1:7">
      <c r="A13" s="33" t="s">
        <v>687</v>
      </c>
      <c r="B13" s="34">
        <v>0</v>
      </c>
      <c r="C13" s="34">
        <v>0</v>
      </c>
      <c r="D13" s="34">
        <v>0</v>
      </c>
      <c r="E13" s="34">
        <v>0</v>
      </c>
      <c r="F13" s="46">
        <v>0</v>
      </c>
      <c r="G13" s="47">
        <v>0</v>
      </c>
    </row>
    <row r="14" spans="1:7">
      <c r="A14" s="33" t="s">
        <v>688</v>
      </c>
      <c r="B14" s="48">
        <v>160300.09</v>
      </c>
      <c r="C14" s="34">
        <v>182989</v>
      </c>
      <c r="D14" s="49">
        <v>275787.32</v>
      </c>
      <c r="E14" s="49">
        <v>122467.91</v>
      </c>
      <c r="F14" s="50">
        <v>128433.25</v>
      </c>
      <c r="G14" s="51">
        <v>279304.3</v>
      </c>
    </row>
    <row r="15" spans="1:7">
      <c r="A15" s="33" t="s">
        <v>689</v>
      </c>
      <c r="B15" s="34">
        <v>0</v>
      </c>
      <c r="C15" s="34">
        <v>0</v>
      </c>
      <c r="D15" s="34">
        <v>0</v>
      </c>
      <c r="E15" s="34">
        <v>0</v>
      </c>
      <c r="F15" s="46"/>
      <c r="G15" s="47">
        <v>0</v>
      </c>
    </row>
    <row r="16" spans="1:7">
      <c r="A16" s="33" t="s">
        <v>690</v>
      </c>
      <c r="B16" s="34">
        <v>0</v>
      </c>
      <c r="C16" s="34">
        <v>0</v>
      </c>
      <c r="D16" s="34">
        <v>0</v>
      </c>
      <c r="E16" s="34">
        <v>0</v>
      </c>
      <c r="F16" s="46"/>
      <c r="G16" s="47">
        <v>0</v>
      </c>
    </row>
    <row r="17" spans="1:7">
      <c r="A17" s="33" t="s">
        <v>691</v>
      </c>
      <c r="B17" s="48">
        <v>4110000</v>
      </c>
      <c r="C17" s="34">
        <v>4170000</v>
      </c>
      <c r="D17" s="49">
        <v>4505707.17</v>
      </c>
      <c r="E17" s="49">
        <v>4770800</v>
      </c>
      <c r="F17" s="50">
        <v>4863170.2</v>
      </c>
      <c r="G17" s="13">
        <v>4800000</v>
      </c>
    </row>
    <row r="18" spans="1:7">
      <c r="A18" s="33" t="s">
        <v>692</v>
      </c>
      <c r="B18" s="34">
        <v>0</v>
      </c>
      <c r="C18" s="34">
        <v>0</v>
      </c>
      <c r="D18" s="34">
        <v>0</v>
      </c>
      <c r="E18" s="34">
        <v>0</v>
      </c>
      <c r="F18" s="46">
        <v>0</v>
      </c>
      <c r="G18" s="47">
        <v>0</v>
      </c>
    </row>
    <row r="19" spans="1:7">
      <c r="A19" s="33" t="s">
        <v>693</v>
      </c>
      <c r="B19" s="34">
        <v>0</v>
      </c>
      <c r="C19" s="34">
        <v>0</v>
      </c>
      <c r="D19" s="34">
        <v>0</v>
      </c>
      <c r="E19" s="34">
        <v>0</v>
      </c>
      <c r="F19" s="46">
        <v>0</v>
      </c>
      <c r="G19" s="47">
        <v>0</v>
      </c>
    </row>
    <row r="20" spans="1:7">
      <c r="A20" s="15"/>
      <c r="B20" s="15"/>
      <c r="C20" s="15"/>
      <c r="D20" s="15"/>
      <c r="E20" s="15"/>
      <c r="F20" s="52"/>
      <c r="G20" s="15"/>
    </row>
    <row r="21" spans="1:7">
      <c r="A21" s="39" t="s">
        <v>694</v>
      </c>
      <c r="B21" s="40">
        <f t="shared" ref="B21:G21" si="1">SUM(B22:B26)</f>
        <v>204272</v>
      </c>
      <c r="C21" s="40">
        <f t="shared" si="1"/>
        <v>226452</v>
      </c>
      <c r="D21" s="40">
        <f t="shared" si="1"/>
        <v>221818</v>
      </c>
      <c r="E21" s="40">
        <f t="shared" si="1"/>
        <v>204272</v>
      </c>
      <c r="F21" s="53">
        <f t="shared" si="1"/>
        <v>215000</v>
      </c>
      <c r="G21" s="40">
        <f t="shared" si="1"/>
        <v>205002</v>
      </c>
    </row>
    <row r="22" spans="1:7">
      <c r="A22" s="33" t="s">
        <v>695</v>
      </c>
      <c r="B22" s="34">
        <v>0</v>
      </c>
      <c r="C22" s="34">
        <v>0</v>
      </c>
      <c r="D22" s="34">
        <v>0</v>
      </c>
      <c r="E22" s="34"/>
      <c r="F22" s="46"/>
      <c r="G22" s="13">
        <v>2</v>
      </c>
    </row>
    <row r="23" spans="1:7">
      <c r="A23" s="33" t="s">
        <v>696</v>
      </c>
      <c r="B23" s="48">
        <v>204272</v>
      </c>
      <c r="C23" s="34">
        <v>226452</v>
      </c>
      <c r="D23" s="49">
        <v>221818</v>
      </c>
      <c r="E23" s="34">
        <v>204272</v>
      </c>
      <c r="F23" s="46">
        <v>215000</v>
      </c>
      <c r="G23" s="54">
        <v>205000</v>
      </c>
    </row>
    <row r="24" spans="1:7">
      <c r="A24" s="33" t="s">
        <v>697</v>
      </c>
      <c r="B24" s="34">
        <v>0</v>
      </c>
      <c r="C24" s="34">
        <v>0</v>
      </c>
      <c r="D24" s="34">
        <v>0</v>
      </c>
      <c r="E24" s="34">
        <v>0</v>
      </c>
      <c r="F24" s="46">
        <v>0</v>
      </c>
      <c r="G24" s="47">
        <v>0</v>
      </c>
    </row>
    <row r="25" spans="1:7">
      <c r="A25" s="33" t="s">
        <v>698</v>
      </c>
      <c r="B25" s="34">
        <v>0</v>
      </c>
      <c r="C25" s="34">
        <v>0</v>
      </c>
      <c r="D25" s="34">
        <v>0</v>
      </c>
      <c r="E25" s="34">
        <v>0</v>
      </c>
      <c r="F25" s="46">
        <v>0</v>
      </c>
      <c r="G25" s="47">
        <v>0</v>
      </c>
    </row>
    <row r="26" spans="1:7">
      <c r="A26" s="33" t="s">
        <v>699</v>
      </c>
      <c r="B26" s="34">
        <v>0</v>
      </c>
      <c r="C26" s="34">
        <v>0</v>
      </c>
      <c r="D26" s="34">
        <v>0</v>
      </c>
      <c r="E26" s="34">
        <v>0</v>
      </c>
      <c r="F26" s="46">
        <v>0</v>
      </c>
      <c r="G26" s="47">
        <v>0</v>
      </c>
    </row>
    <row r="27" spans="1:7">
      <c r="A27" s="15"/>
      <c r="B27" s="15"/>
      <c r="C27" s="15"/>
      <c r="D27" s="15"/>
      <c r="E27" s="15"/>
      <c r="F27" s="52"/>
      <c r="G27" s="15"/>
    </row>
    <row r="28" spans="1:7">
      <c r="A28" s="39" t="s">
        <v>700</v>
      </c>
      <c r="B28" s="40">
        <f t="shared" ref="B28:G28" si="2">B29</f>
        <v>0</v>
      </c>
      <c r="C28" s="40">
        <f t="shared" si="2"/>
        <v>0</v>
      </c>
      <c r="D28" s="40">
        <f t="shared" si="2"/>
        <v>0</v>
      </c>
      <c r="E28" s="40">
        <f t="shared" si="2"/>
        <v>0</v>
      </c>
      <c r="F28" s="53">
        <f t="shared" si="2"/>
        <v>0</v>
      </c>
      <c r="G28" s="40">
        <f t="shared" si="2"/>
        <v>0</v>
      </c>
    </row>
    <row r="29" spans="1:7">
      <c r="A29" s="33" t="s">
        <v>302</v>
      </c>
      <c r="B29" s="34">
        <v>0</v>
      </c>
      <c r="C29" s="34">
        <v>0</v>
      </c>
      <c r="D29" s="34">
        <v>0</v>
      </c>
      <c r="E29" s="34">
        <v>0</v>
      </c>
      <c r="F29" s="46">
        <v>0</v>
      </c>
      <c r="G29" s="47">
        <v>0</v>
      </c>
    </row>
    <row r="30" spans="1:7">
      <c r="A30" s="15"/>
      <c r="B30" s="15"/>
      <c r="C30" s="15"/>
      <c r="D30" s="15"/>
      <c r="E30" s="15"/>
      <c r="F30" s="52"/>
      <c r="G30" s="15"/>
    </row>
    <row r="31" spans="1:7">
      <c r="A31" s="39" t="s">
        <v>701</v>
      </c>
      <c r="B31" s="40">
        <f t="shared" ref="B31:G31" si="3">B7+B21+B28</f>
        <v>4474572.09</v>
      </c>
      <c r="C31" s="40">
        <f t="shared" si="3"/>
        <v>4579441</v>
      </c>
      <c r="D31" s="40">
        <f t="shared" si="3"/>
        <v>5003312.49</v>
      </c>
      <c r="E31" s="40">
        <f t="shared" si="3"/>
        <v>5097539.91</v>
      </c>
      <c r="F31" s="53">
        <f t="shared" si="3"/>
        <v>5206603.45</v>
      </c>
      <c r="G31" s="40">
        <f t="shared" si="3"/>
        <v>5284306.3</v>
      </c>
    </row>
    <row r="32" spans="1:7">
      <c r="A32" s="15"/>
      <c r="B32" s="15"/>
      <c r="C32" s="15"/>
      <c r="D32" s="15"/>
      <c r="E32" s="15"/>
      <c r="F32" s="52"/>
      <c r="G32" s="15"/>
    </row>
    <row r="33" spans="1:7">
      <c r="A33" s="39" t="s">
        <v>304</v>
      </c>
      <c r="B33" s="15"/>
      <c r="C33" s="15"/>
      <c r="D33" s="15"/>
      <c r="E33" s="15"/>
      <c r="F33" s="52"/>
      <c r="G33" s="15"/>
    </row>
    <row r="34" ht="47.1" customHeight="1" spans="1:7">
      <c r="A34" s="14" t="s">
        <v>660</v>
      </c>
      <c r="B34" s="34">
        <v>0</v>
      </c>
      <c r="C34" s="34">
        <v>0</v>
      </c>
      <c r="D34" s="34">
        <v>0</v>
      </c>
      <c r="E34" s="34">
        <v>0</v>
      </c>
      <c r="F34" s="46">
        <v>0</v>
      </c>
      <c r="G34" s="47">
        <v>0</v>
      </c>
    </row>
    <row r="35" ht="30" spans="1:7">
      <c r="A35" s="14" t="s">
        <v>702</v>
      </c>
      <c r="B35" s="34">
        <v>0</v>
      </c>
      <c r="C35" s="34">
        <v>0</v>
      </c>
      <c r="D35" s="34">
        <v>0</v>
      </c>
      <c r="E35" s="34">
        <v>0</v>
      </c>
      <c r="F35" s="46">
        <v>0</v>
      </c>
      <c r="G35" s="47">
        <v>0</v>
      </c>
    </row>
    <row r="36" spans="1:7">
      <c r="A36" s="39" t="s">
        <v>703</v>
      </c>
      <c r="B36" s="40">
        <f t="shared" ref="B36:G36" si="4">B34+B35</f>
        <v>0</v>
      </c>
      <c r="C36" s="40">
        <f t="shared" si="4"/>
        <v>0</v>
      </c>
      <c r="D36" s="40">
        <f t="shared" si="4"/>
        <v>0</v>
      </c>
      <c r="E36" s="40">
        <f t="shared" si="4"/>
        <v>0</v>
      </c>
      <c r="F36" s="53">
        <f t="shared" si="4"/>
        <v>0</v>
      </c>
      <c r="G36" s="40">
        <f t="shared" si="4"/>
        <v>0</v>
      </c>
    </row>
    <row r="37" spans="1:7">
      <c r="A37" s="21"/>
      <c r="B37" s="21"/>
      <c r="C37" s="21"/>
      <c r="D37" s="21"/>
      <c r="E37" s="21"/>
      <c r="F37" s="55"/>
      <c r="G37" s="21"/>
    </row>
    <row r="38" spans="1:1">
      <c r="A38" s="41"/>
    </row>
    <row r="39" spans="1:7">
      <c r="A39" s="42" t="s">
        <v>704</v>
      </c>
      <c r="B39" s="42"/>
      <c r="C39" s="42"/>
      <c r="D39" s="42"/>
      <c r="E39" s="42"/>
      <c r="F39" s="42"/>
      <c r="G39" s="42"/>
    </row>
    <row r="40" spans="1:7">
      <c r="A40" s="42" t="s">
        <v>705</v>
      </c>
      <c r="B40" s="42"/>
      <c r="C40" s="42"/>
      <c r="D40" s="42"/>
      <c r="E40" s="42"/>
      <c r="F40" s="42"/>
      <c r="G40" s="42"/>
    </row>
  </sheetData>
  <mergeCells count="12">
    <mergeCell ref="A1:G1"/>
    <mergeCell ref="A2:G2"/>
    <mergeCell ref="A3:G3"/>
    <mergeCell ref="A4:G4"/>
    <mergeCell ref="A39:G39"/>
    <mergeCell ref="A40:G40"/>
    <mergeCell ref="A5:A6"/>
    <mergeCell ref="B5:B6"/>
    <mergeCell ref="C5:C6"/>
    <mergeCell ref="D5:D6"/>
    <mergeCell ref="E5:E6"/>
    <mergeCell ref="F5:F6"/>
  </mergeCells>
  <dataValidations count="6">
    <dataValidation type="decimal" operator="between" allowBlank="1" showInputMessage="1" showErrorMessage="1" sqref="B7:F7 G7:G13 G15:G36 B20:F21 B27:F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1 (c)" sqref="F5:F6"/>
  </dataValidations>
  <pageMargins left="0.75" right="0.75" top="1" bottom="1" header="0.5" footer="0.5"/>
  <pageSetup paperSize="1" scale="6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G13" sqref="G13"/>
    </sheetView>
  </sheetViews>
  <sheetFormatPr defaultColWidth="9.14285714285714" defaultRowHeight="15" outlineLevelCol="6"/>
  <cols>
    <col min="1" max="1" width="68.7142857142857" customWidth="1"/>
    <col min="2" max="7" width="16.8571428571429" customWidth="1"/>
  </cols>
  <sheetData>
    <row r="1" ht="21" spans="1:7">
      <c r="A1" s="22" t="s">
        <v>706</v>
      </c>
      <c r="B1" s="22"/>
      <c r="C1" s="22"/>
      <c r="D1" s="22"/>
      <c r="E1" s="22"/>
      <c r="F1" s="22"/>
      <c r="G1" s="22"/>
    </row>
    <row r="2" spans="1:7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>
      <c r="A3" s="23" t="s">
        <v>707</v>
      </c>
      <c r="B3" s="24"/>
      <c r="C3" s="24"/>
      <c r="D3" s="24"/>
      <c r="E3" s="24"/>
      <c r="F3" s="24"/>
      <c r="G3" s="25"/>
    </row>
    <row r="4" spans="1:7">
      <c r="A4" s="6" t="s">
        <v>4</v>
      </c>
      <c r="B4" s="7"/>
      <c r="C4" s="7"/>
      <c r="D4" s="7"/>
      <c r="E4" s="7"/>
      <c r="F4" s="7"/>
      <c r="G4" s="8"/>
    </row>
    <row r="5" spans="1:7">
      <c r="A5" s="26" t="s">
        <v>664</v>
      </c>
      <c r="B5" s="27" t="str">
        <f>ANIO5R</f>
        <v>2017 ¹ (c)</v>
      </c>
      <c r="C5" s="27" t="str">
        <f>ANIO4R</f>
        <v>2018 ¹ (c)</v>
      </c>
      <c r="D5" s="27" t="str">
        <f>ANIO3R</f>
        <v>2019 ¹ (c)</v>
      </c>
      <c r="E5" s="27" t="str">
        <f>ANIO2R</f>
        <v>2020 ¹ (c)</v>
      </c>
      <c r="F5" s="27" t="str">
        <f>ANIO1R</f>
        <v>2021 ¹ (c)</v>
      </c>
      <c r="G5" s="27">
        <f>ANIO_INFORME</f>
        <v>2022</v>
      </c>
    </row>
    <row r="6" ht="30.75" spans="1:7">
      <c r="A6" s="28"/>
      <c r="B6" s="29"/>
      <c r="C6" s="29"/>
      <c r="D6" s="29"/>
      <c r="E6" s="29"/>
      <c r="F6" s="29"/>
      <c r="G6" s="30" t="s">
        <v>708</v>
      </c>
    </row>
    <row r="7" spans="1:7">
      <c r="A7" s="31" t="s">
        <v>709</v>
      </c>
      <c r="B7" s="32">
        <f t="shared" ref="B7:G7" si="0">SUM(B8:B16)</f>
        <v>4497496.82</v>
      </c>
      <c r="C7" s="32">
        <f t="shared" si="0"/>
        <v>4182115.27</v>
      </c>
      <c r="D7" s="32">
        <f t="shared" si="0"/>
        <v>4095953.39</v>
      </c>
      <c r="E7" s="32">
        <f t="shared" si="0"/>
        <v>4358832.94</v>
      </c>
      <c r="F7" s="32">
        <f t="shared" si="0"/>
        <v>5746660.89</v>
      </c>
      <c r="G7" s="32">
        <f t="shared" si="0"/>
        <v>4921288.25</v>
      </c>
    </row>
    <row r="8" spans="1:7">
      <c r="A8" s="33" t="s">
        <v>666</v>
      </c>
      <c r="B8" s="34">
        <v>2925795.47</v>
      </c>
      <c r="C8" s="34">
        <v>3155604.97</v>
      </c>
      <c r="D8" s="34">
        <v>3173161.6</v>
      </c>
      <c r="E8" s="35">
        <v>3007656.93</v>
      </c>
      <c r="F8" s="35">
        <v>4238510.88</v>
      </c>
      <c r="G8" s="36">
        <v>3340027.56</v>
      </c>
    </row>
    <row r="9" spans="1:7">
      <c r="A9" s="33" t="s">
        <v>667</v>
      </c>
      <c r="B9" s="34">
        <v>423752.95</v>
      </c>
      <c r="C9" s="34">
        <v>373753.23</v>
      </c>
      <c r="D9" s="34">
        <v>253616.72</v>
      </c>
      <c r="E9" s="34">
        <v>230332.16</v>
      </c>
      <c r="F9" s="34">
        <v>196990.47</v>
      </c>
      <c r="G9" s="37">
        <v>305371.06</v>
      </c>
    </row>
    <row r="10" spans="1:7">
      <c r="A10" s="33" t="s">
        <v>668</v>
      </c>
      <c r="B10" s="34">
        <v>887398.43</v>
      </c>
      <c r="C10" s="34">
        <v>619202.09</v>
      </c>
      <c r="D10" s="34">
        <v>617775.07</v>
      </c>
      <c r="E10" s="34">
        <v>786143.7</v>
      </c>
      <c r="F10" s="34">
        <v>1182408.09</v>
      </c>
      <c r="G10" s="13">
        <v>1106428.62</v>
      </c>
    </row>
    <row r="11" spans="1:7">
      <c r="A11" s="33" t="s">
        <v>669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13">
        <v>0</v>
      </c>
    </row>
    <row r="12" spans="1:7">
      <c r="A12" s="33" t="s">
        <v>670</v>
      </c>
      <c r="B12" s="34">
        <v>260549.97</v>
      </c>
      <c r="C12" s="34">
        <v>33554.98</v>
      </c>
      <c r="D12" s="34">
        <v>51400</v>
      </c>
      <c r="E12" s="34">
        <v>334700.15</v>
      </c>
      <c r="F12" s="38">
        <v>128751.45</v>
      </c>
      <c r="G12" s="13">
        <v>169461.01</v>
      </c>
    </row>
    <row r="13" spans="1:7">
      <c r="A13" s="33" t="s">
        <v>671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13">
        <v>0</v>
      </c>
    </row>
    <row r="14" spans="1:7">
      <c r="A14" s="33" t="s">
        <v>672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13">
        <v>0</v>
      </c>
    </row>
    <row r="15" spans="1:7">
      <c r="A15" s="33" t="s">
        <v>673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13">
        <v>0</v>
      </c>
    </row>
    <row r="16" spans="1:7">
      <c r="A16" s="33" t="s">
        <v>674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13">
        <v>0</v>
      </c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39" t="s">
        <v>710</v>
      </c>
      <c r="B18" s="40">
        <f t="shared" ref="B18:G18" si="1">SUM(B19:B27)</f>
        <v>204272</v>
      </c>
      <c r="C18" s="40">
        <f t="shared" si="1"/>
        <v>204272</v>
      </c>
      <c r="D18" s="40">
        <f t="shared" si="1"/>
        <v>221818</v>
      </c>
      <c r="E18" s="40">
        <f t="shared" si="1"/>
        <v>204272</v>
      </c>
      <c r="F18" s="40">
        <f t="shared" si="1"/>
        <v>215000</v>
      </c>
      <c r="G18" s="40">
        <f t="shared" si="1"/>
        <v>205000</v>
      </c>
    </row>
    <row r="19" spans="1:7">
      <c r="A19" s="33" t="s">
        <v>666</v>
      </c>
      <c r="B19" s="34">
        <v>204272</v>
      </c>
      <c r="C19" s="34">
        <v>204272</v>
      </c>
      <c r="D19" s="34">
        <v>184272</v>
      </c>
      <c r="E19" s="35">
        <v>187152</v>
      </c>
      <c r="F19" s="38">
        <v>205000</v>
      </c>
      <c r="G19" s="13">
        <v>205000</v>
      </c>
    </row>
    <row r="20" spans="1:7">
      <c r="A20" s="33" t="s">
        <v>667</v>
      </c>
      <c r="B20" s="34">
        <v>0</v>
      </c>
      <c r="C20" s="34">
        <v>0</v>
      </c>
      <c r="D20" s="34">
        <v>0</v>
      </c>
      <c r="E20" s="34"/>
      <c r="F20" s="38">
        <v>5440</v>
      </c>
      <c r="G20" s="13">
        <v>0</v>
      </c>
    </row>
    <row r="21" spans="1:7">
      <c r="A21" s="33" t="s">
        <v>668</v>
      </c>
      <c r="B21" s="34">
        <v>0</v>
      </c>
      <c r="C21" s="34">
        <v>0</v>
      </c>
      <c r="D21" s="34">
        <v>23347</v>
      </c>
      <c r="E21" s="34">
        <v>17120</v>
      </c>
      <c r="F21" s="34"/>
      <c r="G21" s="13">
        <v>0</v>
      </c>
    </row>
    <row r="22" spans="1:7">
      <c r="A22" s="33" t="s">
        <v>669</v>
      </c>
      <c r="B22" s="34">
        <v>0</v>
      </c>
      <c r="C22" s="34">
        <v>0</v>
      </c>
      <c r="D22" s="34">
        <v>0</v>
      </c>
      <c r="E22" s="34"/>
      <c r="F22" s="34"/>
      <c r="G22" s="13">
        <v>0</v>
      </c>
    </row>
    <row r="23" spans="1:7">
      <c r="A23" s="33" t="s">
        <v>670</v>
      </c>
      <c r="B23" s="34">
        <v>0</v>
      </c>
      <c r="C23" s="34">
        <v>0</v>
      </c>
      <c r="D23" s="34">
        <v>14199</v>
      </c>
      <c r="E23" s="34"/>
      <c r="F23" s="38">
        <v>4560</v>
      </c>
      <c r="G23" s="13">
        <v>0</v>
      </c>
    </row>
    <row r="24" spans="1:7">
      <c r="A24" s="33" t="s">
        <v>671</v>
      </c>
      <c r="B24" s="34">
        <v>0</v>
      </c>
      <c r="C24" s="34">
        <v>0</v>
      </c>
      <c r="D24" s="34">
        <v>0</v>
      </c>
      <c r="E24" s="34"/>
      <c r="F24" s="34"/>
      <c r="G24" s="13">
        <v>0</v>
      </c>
    </row>
    <row r="25" spans="1:7">
      <c r="A25" s="33" t="s">
        <v>672</v>
      </c>
      <c r="B25" s="34">
        <v>0</v>
      </c>
      <c r="C25" s="34">
        <v>0</v>
      </c>
      <c r="D25" s="34">
        <v>0</v>
      </c>
      <c r="E25" s="34"/>
      <c r="F25" s="34"/>
      <c r="G25" s="13">
        <v>0</v>
      </c>
    </row>
    <row r="26" spans="1:7">
      <c r="A26" s="33" t="s">
        <v>676</v>
      </c>
      <c r="B26" s="34">
        <v>0</v>
      </c>
      <c r="C26" s="34">
        <v>0</v>
      </c>
      <c r="D26" s="34">
        <v>0</v>
      </c>
      <c r="E26" s="34"/>
      <c r="F26" s="34"/>
      <c r="G26" s="13">
        <v>0</v>
      </c>
    </row>
    <row r="27" spans="1:7">
      <c r="A27" s="33" t="s">
        <v>674</v>
      </c>
      <c r="B27" s="34">
        <v>0</v>
      </c>
      <c r="C27" s="34">
        <v>0</v>
      </c>
      <c r="D27" s="34">
        <v>0</v>
      </c>
      <c r="E27" s="34"/>
      <c r="F27" s="34"/>
      <c r="G27" s="13">
        <v>0</v>
      </c>
    </row>
    <row r="28" spans="1:7">
      <c r="A28" s="15"/>
      <c r="B28" s="15"/>
      <c r="C28" s="15"/>
      <c r="D28" s="15"/>
      <c r="E28" s="15"/>
      <c r="F28" s="15"/>
      <c r="G28" s="15"/>
    </row>
    <row r="29" spans="1:7">
      <c r="A29" s="39" t="s">
        <v>711</v>
      </c>
      <c r="B29" s="13">
        <f t="shared" ref="B29:G29" si="2">B7+B18</f>
        <v>4701768.82</v>
      </c>
      <c r="C29" s="13">
        <f t="shared" si="2"/>
        <v>4386387.27</v>
      </c>
      <c r="D29" s="13">
        <f t="shared" si="2"/>
        <v>4317771.39</v>
      </c>
      <c r="E29" s="13">
        <f t="shared" si="2"/>
        <v>4563104.94</v>
      </c>
      <c r="F29" s="13">
        <f t="shared" si="2"/>
        <v>5961660.89</v>
      </c>
      <c r="G29" s="13">
        <f t="shared" si="2"/>
        <v>5126288.25</v>
      </c>
    </row>
    <row r="30" spans="1:7">
      <c r="A30" s="21"/>
      <c r="B30" s="21"/>
      <c r="C30" s="21"/>
      <c r="D30" s="21"/>
      <c r="E30" s="21"/>
      <c r="F30" s="21"/>
      <c r="G30" s="21"/>
    </row>
    <row r="31" spans="1:1">
      <c r="A31" s="41"/>
    </row>
    <row r="32" spans="1:7">
      <c r="A32" s="42" t="s">
        <v>704</v>
      </c>
      <c r="B32" s="42"/>
      <c r="C32" s="42"/>
      <c r="D32" s="42"/>
      <c r="E32" s="42"/>
      <c r="F32" s="42"/>
      <c r="G32" s="42"/>
    </row>
    <row r="33" spans="1:7">
      <c r="A33" s="42" t="s">
        <v>705</v>
      </c>
      <c r="B33" s="42"/>
      <c r="C33" s="42"/>
      <c r="D33" s="42"/>
      <c r="E33" s="42"/>
      <c r="F33" s="42"/>
      <c r="G33" s="42"/>
    </row>
  </sheetData>
  <mergeCells count="12">
    <mergeCell ref="A1:G1"/>
    <mergeCell ref="A2:G2"/>
    <mergeCell ref="A3:G3"/>
    <mergeCell ref="A4:G4"/>
    <mergeCell ref="A32:G32"/>
    <mergeCell ref="A33:G33"/>
    <mergeCell ref="A5:A6"/>
    <mergeCell ref="B5:B6"/>
    <mergeCell ref="C5:C6"/>
    <mergeCell ref="D5:D6"/>
    <mergeCell ref="E5:E6"/>
    <mergeCell ref="F5:F6"/>
  </mergeCells>
  <dataValidations count="6">
    <dataValidation type="decimal" operator="between" allowBlank="1" showInputMessage="1" showErrorMessage="1" sqref="B7:F7 G7:G29 B17:F18 B28:F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1 (c)" sqref="F5:F6"/>
  </dataValidations>
  <pageMargins left="0.75" right="0.75" top="1" bottom="1" header="0.5" footer="0.5"/>
  <pageSetup paperSize="1" scale="7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selection activeCell="J216" sqref="J216"/>
    </sheetView>
  </sheetViews>
  <sheetFormatPr defaultColWidth="9.14285714285714" defaultRowHeight="15" outlineLevelCol="5"/>
  <cols>
    <col min="1" max="1" width="72.1428571428571" style="1" customWidth="1"/>
    <col min="2" max="6" width="20.7142857142857" customWidth="1"/>
  </cols>
  <sheetData>
    <row r="1" ht="21" spans="1:6">
      <c r="A1" s="2" t="s">
        <v>712</v>
      </c>
      <c r="B1" s="2"/>
      <c r="C1" s="2"/>
      <c r="D1" s="2"/>
      <c r="E1" s="2"/>
      <c r="F1" s="2"/>
    </row>
    <row r="2" spans="1:6">
      <c r="A2" s="3" t="str">
        <f>ENTE_PUBLICO</f>
        <v>CASA DE LA CULTURA JUVENTINO ROSAS, Gobierno del Estado de Guanajuato</v>
      </c>
      <c r="B2" s="4"/>
      <c r="C2" s="4"/>
      <c r="D2" s="4"/>
      <c r="E2" s="4"/>
      <c r="F2" s="5"/>
    </row>
    <row r="3" spans="1:6">
      <c r="A3" s="6" t="s">
        <v>713</v>
      </c>
      <c r="B3" s="7"/>
      <c r="C3" s="7"/>
      <c r="D3" s="7"/>
      <c r="E3" s="7"/>
      <c r="F3" s="8"/>
    </row>
    <row r="4" ht="30" spans="1:6">
      <c r="A4" s="9"/>
      <c r="B4" s="9" t="s">
        <v>714</v>
      </c>
      <c r="C4" s="9" t="s">
        <v>715</v>
      </c>
      <c r="D4" s="9" t="s">
        <v>716</v>
      </c>
      <c r="E4" s="9" t="s">
        <v>717</v>
      </c>
      <c r="F4" s="9" t="s">
        <v>718</v>
      </c>
    </row>
    <row r="5" spans="1:6">
      <c r="A5" s="10" t="s">
        <v>719</v>
      </c>
      <c r="B5" s="11"/>
      <c r="C5" s="11"/>
      <c r="D5" s="11"/>
      <c r="E5" s="11"/>
      <c r="F5" s="11"/>
    </row>
    <row r="6" spans="1:6">
      <c r="A6" s="12" t="s">
        <v>720</v>
      </c>
      <c r="B6" s="13"/>
      <c r="C6" s="13"/>
      <c r="D6" s="13"/>
      <c r="E6" s="13"/>
      <c r="F6" s="13"/>
    </row>
    <row r="7" spans="1:6">
      <c r="A7" s="12" t="s">
        <v>721</v>
      </c>
      <c r="B7" s="13"/>
      <c r="C7" s="13"/>
      <c r="D7" s="13"/>
      <c r="E7" s="13"/>
      <c r="F7" s="13"/>
    </row>
    <row r="8" spans="1:6">
      <c r="A8" s="14"/>
      <c r="B8" s="15"/>
      <c r="C8" s="15"/>
      <c r="D8" s="15"/>
      <c r="E8" s="15"/>
      <c r="F8" s="15"/>
    </row>
    <row r="9" spans="1:6">
      <c r="A9" s="10" t="s">
        <v>722</v>
      </c>
      <c r="B9" s="15"/>
      <c r="C9" s="15"/>
      <c r="D9" s="15"/>
      <c r="E9" s="15"/>
      <c r="F9" s="15"/>
    </row>
    <row r="10" spans="1:6">
      <c r="A10" s="12" t="s">
        <v>723</v>
      </c>
      <c r="B10" s="13"/>
      <c r="C10" s="13"/>
      <c r="D10" s="13"/>
      <c r="E10" s="13"/>
      <c r="F10" s="13"/>
    </row>
    <row r="11" spans="1:6">
      <c r="A11" s="16" t="s">
        <v>724</v>
      </c>
      <c r="B11" s="13"/>
      <c r="C11" s="13"/>
      <c r="D11" s="13"/>
      <c r="E11" s="13"/>
      <c r="F11" s="13"/>
    </row>
    <row r="12" spans="1:6">
      <c r="A12" s="16" t="s">
        <v>725</v>
      </c>
      <c r="B12" s="13"/>
      <c r="C12" s="13"/>
      <c r="D12" s="13"/>
      <c r="E12" s="13"/>
      <c r="F12" s="13"/>
    </row>
    <row r="13" spans="1:6">
      <c r="A13" s="16" t="s">
        <v>726</v>
      </c>
      <c r="B13" s="13"/>
      <c r="C13" s="13"/>
      <c r="D13" s="13"/>
      <c r="E13" s="13"/>
      <c r="F13" s="13"/>
    </row>
    <row r="14" spans="1:6">
      <c r="A14" s="12" t="s">
        <v>727</v>
      </c>
      <c r="B14" s="13"/>
      <c r="C14" s="13"/>
      <c r="D14" s="13"/>
      <c r="E14" s="13"/>
      <c r="F14" s="13"/>
    </row>
    <row r="15" spans="1:6">
      <c r="A15" s="16" t="s">
        <v>724</v>
      </c>
      <c r="B15" s="13"/>
      <c r="C15" s="13"/>
      <c r="D15" s="13"/>
      <c r="E15" s="13"/>
      <c r="F15" s="13"/>
    </row>
    <row r="16" spans="1:6">
      <c r="A16" s="16" t="s">
        <v>725</v>
      </c>
      <c r="B16" s="13"/>
      <c r="C16" s="13"/>
      <c r="D16" s="13"/>
      <c r="E16" s="13"/>
      <c r="F16" s="13"/>
    </row>
    <row r="17" spans="1:6">
      <c r="A17" s="16" t="s">
        <v>726</v>
      </c>
      <c r="B17" s="13"/>
      <c r="C17" s="13"/>
      <c r="D17" s="13"/>
      <c r="E17" s="13"/>
      <c r="F17" s="13"/>
    </row>
    <row r="18" spans="1:6">
      <c r="A18" s="12" t="s">
        <v>728</v>
      </c>
      <c r="B18" s="17"/>
      <c r="C18" s="13"/>
      <c r="D18" s="13"/>
      <c r="E18" s="13"/>
      <c r="F18" s="13"/>
    </row>
    <row r="19" spans="1:6">
      <c r="A19" s="12" t="s">
        <v>729</v>
      </c>
      <c r="B19" s="13"/>
      <c r="C19" s="13"/>
      <c r="D19" s="13"/>
      <c r="E19" s="13"/>
      <c r="F19" s="13"/>
    </row>
    <row r="20" spans="1:6">
      <c r="A20" s="12" t="s">
        <v>730</v>
      </c>
      <c r="B20" s="18"/>
      <c r="C20" s="18"/>
      <c r="D20" s="18"/>
      <c r="E20" s="18"/>
      <c r="F20" s="18"/>
    </row>
    <row r="21" spans="1:6">
      <c r="A21" s="12" t="s">
        <v>731</v>
      </c>
      <c r="B21" s="18"/>
      <c r="C21" s="18"/>
      <c r="D21" s="18"/>
      <c r="E21" s="18"/>
      <c r="F21" s="18"/>
    </row>
    <row r="22" spans="1:6">
      <c r="A22" s="12" t="s">
        <v>732</v>
      </c>
      <c r="B22" s="18"/>
      <c r="C22" s="18"/>
      <c r="D22" s="18"/>
      <c r="E22" s="18"/>
      <c r="F22" s="18"/>
    </row>
    <row r="23" spans="1:6">
      <c r="A23" s="12" t="s">
        <v>733</v>
      </c>
      <c r="B23" s="18"/>
      <c r="C23" s="18"/>
      <c r="D23" s="18"/>
      <c r="E23" s="18"/>
      <c r="F23" s="18"/>
    </row>
    <row r="24" spans="1:6">
      <c r="A24" s="12" t="s">
        <v>734</v>
      </c>
      <c r="B24" s="19"/>
      <c r="C24" s="13"/>
      <c r="D24" s="13"/>
      <c r="E24" s="13"/>
      <c r="F24" s="13"/>
    </row>
    <row r="25" spans="1:6">
      <c r="A25" s="12" t="s">
        <v>735</v>
      </c>
      <c r="B25" s="19"/>
      <c r="C25" s="13"/>
      <c r="D25" s="13"/>
      <c r="E25" s="13"/>
      <c r="F25" s="13"/>
    </row>
    <row r="26" spans="1:6">
      <c r="A26" s="14"/>
      <c r="B26" s="15"/>
      <c r="C26" s="15"/>
      <c r="D26" s="15"/>
      <c r="E26" s="15"/>
      <c r="F26" s="15"/>
    </row>
    <row r="27" spans="1:6">
      <c r="A27" s="10" t="s">
        <v>736</v>
      </c>
      <c r="B27" s="15"/>
      <c r="C27" s="15"/>
      <c r="D27" s="15"/>
      <c r="E27" s="15"/>
      <c r="F27" s="15"/>
    </row>
    <row r="28" spans="1:6">
      <c r="A28" s="12" t="s">
        <v>737</v>
      </c>
      <c r="B28" s="13"/>
      <c r="C28" s="13"/>
      <c r="D28" s="13"/>
      <c r="E28" s="13"/>
      <c r="F28" s="13"/>
    </row>
    <row r="29" spans="1:6">
      <c r="A29" s="14"/>
      <c r="B29" s="15"/>
      <c r="C29" s="15"/>
      <c r="D29" s="15"/>
      <c r="E29" s="15"/>
      <c r="F29" s="15"/>
    </row>
    <row r="30" spans="1:6">
      <c r="A30" s="10" t="s">
        <v>738</v>
      </c>
      <c r="B30" s="15"/>
      <c r="C30" s="15"/>
      <c r="D30" s="15"/>
      <c r="E30" s="15"/>
      <c r="F30" s="15"/>
    </row>
    <row r="31" spans="1:6">
      <c r="A31" s="12" t="s">
        <v>723</v>
      </c>
      <c r="B31" s="13"/>
      <c r="C31" s="13"/>
      <c r="D31" s="13"/>
      <c r="E31" s="13"/>
      <c r="F31" s="13"/>
    </row>
    <row r="32" spans="1:6">
      <c r="A32" s="12" t="s">
        <v>727</v>
      </c>
      <c r="B32" s="13"/>
      <c r="C32" s="13"/>
      <c r="D32" s="13"/>
      <c r="E32" s="13"/>
      <c r="F32" s="13"/>
    </row>
    <row r="33" spans="1:6">
      <c r="A33" s="12" t="s">
        <v>739</v>
      </c>
      <c r="B33" s="13"/>
      <c r="C33" s="13"/>
      <c r="D33" s="13"/>
      <c r="E33" s="13"/>
      <c r="F33" s="13"/>
    </row>
    <row r="34" spans="1:6">
      <c r="A34" s="14"/>
      <c r="B34" s="15"/>
      <c r="C34" s="15"/>
      <c r="D34" s="15"/>
      <c r="E34" s="15"/>
      <c r="F34" s="15"/>
    </row>
    <row r="35" spans="1:6">
      <c r="A35" s="10" t="s">
        <v>740</v>
      </c>
      <c r="B35" s="15"/>
      <c r="C35" s="15"/>
      <c r="D35" s="15"/>
      <c r="E35" s="15"/>
      <c r="F35" s="15"/>
    </row>
    <row r="36" spans="1:6">
      <c r="A36" s="12" t="s">
        <v>741</v>
      </c>
      <c r="B36" s="13"/>
      <c r="C36" s="13"/>
      <c r="D36" s="13"/>
      <c r="E36" s="13"/>
      <c r="F36" s="13"/>
    </row>
    <row r="37" spans="1:6">
      <c r="A37" s="12" t="s">
        <v>742</v>
      </c>
      <c r="B37" s="13"/>
      <c r="C37" s="13"/>
      <c r="D37" s="13"/>
      <c r="E37" s="13"/>
      <c r="F37" s="13"/>
    </row>
    <row r="38" spans="1:6">
      <c r="A38" s="12" t="s">
        <v>743</v>
      </c>
      <c r="B38" s="19"/>
      <c r="C38" s="13"/>
      <c r="D38" s="13"/>
      <c r="E38" s="13"/>
      <c r="F38" s="13"/>
    </row>
    <row r="39" spans="1:6">
      <c r="A39" s="14"/>
      <c r="B39" s="15"/>
      <c r="C39" s="15"/>
      <c r="D39" s="15"/>
      <c r="E39" s="15"/>
      <c r="F39" s="15"/>
    </row>
    <row r="40" spans="1:6">
      <c r="A40" s="10" t="s">
        <v>744</v>
      </c>
      <c r="B40" s="13"/>
      <c r="C40" s="13"/>
      <c r="D40" s="13"/>
      <c r="E40" s="13"/>
      <c r="F40" s="13"/>
    </row>
    <row r="41" spans="1:6">
      <c r="A41" s="14"/>
      <c r="B41" s="15"/>
      <c r="C41" s="15"/>
      <c r="D41" s="15"/>
      <c r="E41" s="15"/>
      <c r="F41" s="15"/>
    </row>
    <row r="42" spans="1:6">
      <c r="A42" s="10" t="s">
        <v>745</v>
      </c>
      <c r="B42" s="15"/>
      <c r="C42" s="15"/>
      <c r="D42" s="15"/>
      <c r="E42" s="15"/>
      <c r="F42" s="15"/>
    </row>
    <row r="43" spans="1:6">
      <c r="A43" s="12" t="s">
        <v>746</v>
      </c>
      <c r="B43" s="13"/>
      <c r="C43" s="13"/>
      <c r="D43" s="13"/>
      <c r="E43" s="13"/>
      <c r="F43" s="13"/>
    </row>
    <row r="44" spans="1:6">
      <c r="A44" s="12" t="s">
        <v>747</v>
      </c>
      <c r="B44" s="13"/>
      <c r="C44" s="13"/>
      <c r="D44" s="13"/>
      <c r="E44" s="13"/>
      <c r="F44" s="13"/>
    </row>
    <row r="45" spans="1:6">
      <c r="A45" s="12" t="s">
        <v>748</v>
      </c>
      <c r="B45" s="13"/>
      <c r="C45" s="13"/>
      <c r="D45" s="13"/>
      <c r="E45" s="13"/>
      <c r="F45" s="13"/>
    </row>
    <row r="46" spans="1:6">
      <c r="A46" s="14"/>
      <c r="B46" s="15"/>
      <c r="C46" s="15"/>
      <c r="D46" s="15"/>
      <c r="E46" s="15"/>
      <c r="F46" s="15"/>
    </row>
    <row r="47" ht="30" spans="1:6">
      <c r="A47" s="10" t="s">
        <v>749</v>
      </c>
      <c r="B47" s="15"/>
      <c r="C47" s="15"/>
      <c r="D47" s="15"/>
      <c r="E47" s="15"/>
      <c r="F47" s="15"/>
    </row>
    <row r="48" spans="1:6">
      <c r="A48" s="12" t="s">
        <v>747</v>
      </c>
      <c r="B48" s="18"/>
      <c r="C48" s="18"/>
      <c r="D48" s="18"/>
      <c r="E48" s="18"/>
      <c r="F48" s="18"/>
    </row>
    <row r="49" spans="1:6">
      <c r="A49" s="12" t="s">
        <v>748</v>
      </c>
      <c r="B49" s="18"/>
      <c r="C49" s="18"/>
      <c r="D49" s="18"/>
      <c r="E49" s="18"/>
      <c r="F49" s="18"/>
    </row>
    <row r="50" spans="1:6">
      <c r="A50" s="14"/>
      <c r="B50" s="15"/>
      <c r="C50" s="15"/>
      <c r="D50" s="15"/>
      <c r="E50" s="15"/>
      <c r="F50" s="15"/>
    </row>
    <row r="51" spans="1:6">
      <c r="A51" s="10" t="s">
        <v>750</v>
      </c>
      <c r="B51" s="15"/>
      <c r="C51" s="15"/>
      <c r="D51" s="15"/>
      <c r="E51" s="15"/>
      <c r="F51" s="15"/>
    </row>
    <row r="52" spans="1:6">
      <c r="A52" s="12" t="s">
        <v>747</v>
      </c>
      <c r="B52" s="13"/>
      <c r="C52" s="13"/>
      <c r="D52" s="13"/>
      <c r="E52" s="13"/>
      <c r="F52" s="13"/>
    </row>
    <row r="53" spans="1:6">
      <c r="A53" s="12" t="s">
        <v>748</v>
      </c>
      <c r="B53" s="13"/>
      <c r="C53" s="13"/>
      <c r="D53" s="13"/>
      <c r="E53" s="13"/>
      <c r="F53" s="13"/>
    </row>
    <row r="54" spans="1:6">
      <c r="A54" s="12" t="s">
        <v>751</v>
      </c>
      <c r="B54" s="13"/>
      <c r="C54" s="13"/>
      <c r="D54" s="13"/>
      <c r="E54" s="13"/>
      <c r="F54" s="13"/>
    </row>
    <row r="55" spans="1:6">
      <c r="A55" s="14"/>
      <c r="B55" s="15"/>
      <c r="C55" s="15"/>
      <c r="D55" s="15"/>
      <c r="E55" s="15"/>
      <c r="F55" s="15"/>
    </row>
    <row r="56" spans="1:6">
      <c r="A56" s="10" t="s">
        <v>752</v>
      </c>
      <c r="B56" s="15"/>
      <c r="C56" s="15"/>
      <c r="D56" s="15"/>
      <c r="E56" s="15"/>
      <c r="F56" s="15"/>
    </row>
    <row r="57" spans="1:6">
      <c r="A57" s="12" t="s">
        <v>747</v>
      </c>
      <c r="B57" s="13"/>
      <c r="C57" s="13"/>
      <c r="D57" s="13"/>
      <c r="E57" s="13"/>
      <c r="F57" s="13"/>
    </row>
    <row r="58" spans="1:6">
      <c r="A58" s="12" t="s">
        <v>748</v>
      </c>
      <c r="B58" s="13"/>
      <c r="C58" s="13"/>
      <c r="D58" s="13"/>
      <c r="E58" s="13"/>
      <c r="F58" s="13"/>
    </row>
    <row r="59" spans="1:6">
      <c r="A59" s="14"/>
      <c r="B59" s="15"/>
      <c r="C59" s="15"/>
      <c r="D59" s="15"/>
      <c r="E59" s="15"/>
      <c r="F59" s="15"/>
    </row>
    <row r="60" spans="1:6">
      <c r="A60" s="10" t="s">
        <v>753</v>
      </c>
      <c r="B60" s="15"/>
      <c r="C60" s="15"/>
      <c r="D60" s="15"/>
      <c r="E60" s="15"/>
      <c r="F60" s="15"/>
    </row>
    <row r="61" spans="1:6">
      <c r="A61" s="12" t="s">
        <v>754</v>
      </c>
      <c r="B61" s="13"/>
      <c r="C61" s="13"/>
      <c r="D61" s="13"/>
      <c r="E61" s="13"/>
      <c r="F61" s="13"/>
    </row>
    <row r="62" spans="1:6">
      <c r="A62" s="12" t="s">
        <v>755</v>
      </c>
      <c r="B62" s="19"/>
      <c r="C62" s="13"/>
      <c r="D62" s="13"/>
      <c r="E62" s="13"/>
      <c r="F62" s="13"/>
    </row>
    <row r="63" spans="1:6">
      <c r="A63" s="14"/>
      <c r="B63" s="15"/>
      <c r="C63" s="15"/>
      <c r="D63" s="15"/>
      <c r="E63" s="15"/>
      <c r="F63" s="15"/>
    </row>
    <row r="64" spans="1:6">
      <c r="A64" s="10" t="s">
        <v>756</v>
      </c>
      <c r="B64" s="15"/>
      <c r="C64" s="15"/>
      <c r="D64" s="15"/>
      <c r="E64" s="15"/>
      <c r="F64" s="15"/>
    </row>
    <row r="65" spans="1:6">
      <c r="A65" s="12" t="s">
        <v>757</v>
      </c>
      <c r="B65" s="13"/>
      <c r="C65" s="13"/>
      <c r="D65" s="13"/>
      <c r="E65" s="13"/>
      <c r="F65" s="13"/>
    </row>
    <row r="66" spans="1:6">
      <c r="A66" s="12" t="s">
        <v>758</v>
      </c>
      <c r="B66" s="13"/>
      <c r="C66" s="13"/>
      <c r="D66" s="13"/>
      <c r="E66" s="13"/>
      <c r="F66" s="13"/>
    </row>
    <row r="67" spans="1:6">
      <c r="A67" s="20"/>
      <c r="B67" s="21"/>
      <c r="C67" s="21"/>
      <c r="D67" s="21"/>
      <c r="E67" s="21"/>
      <c r="F67" s="21"/>
    </row>
  </sheetData>
  <mergeCells count="3">
    <mergeCell ref="A1:F1"/>
    <mergeCell ref="A2:F2"/>
    <mergeCell ref="A3:F3"/>
  </mergeCells>
  <dataValidations count="14">
    <dataValidation type="whole" operator="between" allowBlank="1" showInputMessage="1" showErrorMessage="1" prompt="La edad (en años) a la que el afiliado puede tramitar su jubilación o pensión." sqref="B24:F24">
      <formula1>0</formula1>
      <formula2>199</formula2>
    </dataValidation>
    <dataValidation allowBlank="1" showInputMessage="1" showErrorMessage="1" prompt="Definir si el tipo de sistema corresponde a una prestación laboral o es un fondo general para trabajadores del estado o municipio." sqref="B6:F6"/>
    <dataValidation type="decimal" operator="between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operator="between" allowBlank="1" showInputMessage="1" showErrorMessage="1" sqref="B10:F10 B14:F14">
      <formula1>0</formula1>
      <formula2>200</formula2>
    </dataValidation>
    <dataValidation allowBlank="1" showInputMessage="1" showErrorMessage="1" prompt="Definir si el tipo de sistema es un plan de beneficio definido, de contribución definida o mixto." sqref="B7:F7"/>
    <dataValidation type="whole" operator="between" allowBlank="1" showInputMessage="1" showErrorMessage="1" prompt="Promedio de años de servicios de los trabajadores afiliados activos." sqref="B19:F19">
      <formula1>0</formula1>
      <formula2>100</formula2>
    </dataValidation>
    <dataValidation type="decimal" operator="between" allowBlank="1" showInputMessage="1" showErrorMessage="1" prompt="La esperanza de vida (en años) de los afiliados al plan. " sqref="B25:F25">
      <formula1>0</formula1>
      <formula2>199</formula2>
    </dataValidation>
    <dataValidation type="decimal" operator="between" allowBlank="1" showInputMessage="1" showErrorMessage="1" prompt="El porcentaje (%) de crecimiento esperado de los pensionados y jubilados." sqref="B22:F22">
      <formula1>0</formula1>
      <formula2>100</formula2>
    </dataValidation>
    <dataValidation type="decimal" operator="between" allowBlank="1" showInputMessage="1" showErrorMessage="1" prompt="El porcentaje (%) de crecimiento esperado de los activos del plan." sqref="B23:F23">
      <formula1>0</formula1>
      <formula2>100</formula2>
    </dataValidation>
    <dataValidation type="decimal" operator="between" allowBlank="1" showInputMessage="1" showErrorMessage="1" sqref="B28:F28 B62:F62 B36:F38 B57:F58 B31:F33 B43:F45 B52:F54">
      <formula1>-1.79769313486231E+100</formula1>
      <formula2>1.79769313486231E+100</formula2>
    </dataValidation>
    <dataValidation type="whole" operator="between" allowBlank="1" showInputMessage="1" showErrorMessage="1" prompt="El año en que el plan se encuentre en descapitalización." sqref="B61:F61">
      <formula1>1900</formula1>
      <formula2>2099</formula2>
    </dataValidation>
    <dataValidation type="whole" operator="between" allowBlank="1" showInputMessage="1" showErrorMessage="1" prompt="El año en que se elaboró el estudio actuarial más reciente." sqref="B65:F65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type="whole" operator="between" allowBlank="1" showInputMessage="1" showErrorMessage="1" sqref="B15:F17 B11:F13">
      <formula1>0</formula1>
      <formula2>199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showGridLines="0" zoomScale="90" zoomScaleNormal="90" topLeftCell="A25" workbookViewId="0">
      <selection activeCell="H44" sqref="H44"/>
    </sheetView>
  </sheetViews>
  <sheetFormatPr defaultColWidth="11" defaultRowHeight="15"/>
  <cols>
    <col min="1" max="1" width="56.5714285714286" customWidth="1"/>
    <col min="2" max="2" width="20.7142857142857" customWidth="1"/>
    <col min="3" max="3" width="21.5714285714286" customWidth="1"/>
    <col min="4" max="4" width="20.7142857142857" customWidth="1"/>
    <col min="5" max="5" width="26.2857142857143" customWidth="1"/>
    <col min="6" max="6" width="22.2857142857143" customWidth="1"/>
    <col min="7" max="7" width="20.7142857142857" customWidth="1"/>
    <col min="8" max="8" width="31" customWidth="1"/>
  </cols>
  <sheetData>
    <row r="1" ht="26.25" spans="1:9">
      <c r="A1" s="162" t="s">
        <v>129</v>
      </c>
      <c r="B1" s="162"/>
      <c r="C1" s="162"/>
      <c r="D1" s="162"/>
      <c r="E1" s="162"/>
      <c r="F1" s="162"/>
      <c r="G1" s="162"/>
      <c r="H1" s="162"/>
      <c r="I1" s="41"/>
    </row>
    <row r="2" spans="1:8">
      <c r="A2" s="3" t="s">
        <v>1</v>
      </c>
      <c r="B2" s="4"/>
      <c r="C2" s="4"/>
      <c r="D2" s="4"/>
      <c r="E2" s="4"/>
      <c r="F2" s="4"/>
      <c r="G2" s="4"/>
      <c r="H2" s="5"/>
    </row>
    <row r="3" spans="1:8">
      <c r="A3" s="23" t="s">
        <v>130</v>
      </c>
      <c r="B3" s="24"/>
      <c r="C3" s="24"/>
      <c r="D3" s="24"/>
      <c r="E3" s="24"/>
      <c r="F3" s="24"/>
      <c r="G3" s="24"/>
      <c r="H3" s="25"/>
    </row>
    <row r="4" spans="1:8">
      <c r="A4" s="23" t="s">
        <v>131</v>
      </c>
      <c r="B4" s="24"/>
      <c r="C4" s="24"/>
      <c r="D4" s="24"/>
      <c r="E4" s="24"/>
      <c r="F4" s="24"/>
      <c r="G4" s="24"/>
      <c r="H4" s="25"/>
    </row>
    <row r="5" spans="1:8">
      <c r="A5" s="6" t="s">
        <v>4</v>
      </c>
      <c r="B5" s="7"/>
      <c r="C5" s="7"/>
      <c r="D5" s="7"/>
      <c r="E5" s="7"/>
      <c r="F5" s="7"/>
      <c r="G5" s="7"/>
      <c r="H5" s="8"/>
    </row>
    <row r="6" ht="45" spans="1:9">
      <c r="A6" s="163" t="s">
        <v>132</v>
      </c>
      <c r="B6" s="164" t="s">
        <v>133</v>
      </c>
      <c r="C6" s="163" t="s">
        <v>134</v>
      </c>
      <c r="D6" s="163" t="s">
        <v>135</v>
      </c>
      <c r="E6" s="163" t="s">
        <v>136</v>
      </c>
      <c r="F6" s="163" t="s">
        <v>137</v>
      </c>
      <c r="G6" s="163" t="s">
        <v>138</v>
      </c>
      <c r="H6" s="68" t="s">
        <v>139</v>
      </c>
      <c r="I6" s="1"/>
    </row>
    <row r="7" spans="1:9">
      <c r="A7" s="11"/>
      <c r="B7" s="11"/>
      <c r="C7" s="11"/>
      <c r="D7" s="11"/>
      <c r="E7" s="11"/>
      <c r="F7" s="11"/>
      <c r="G7" s="11"/>
      <c r="H7" s="11"/>
      <c r="I7" s="1"/>
    </row>
    <row r="8" spans="1:8">
      <c r="A8" s="165" t="s">
        <v>140</v>
      </c>
      <c r="B8" s="166">
        <f>B9+B13</f>
        <v>0</v>
      </c>
      <c r="C8" s="166">
        <f>C9+C13</f>
        <v>0</v>
      </c>
      <c r="D8" s="166">
        <f t="shared" ref="D8:H8" si="0">D9+D13</f>
        <v>0</v>
      </c>
      <c r="E8" s="166">
        <f t="shared" si="0"/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</row>
    <row r="9" spans="1:8">
      <c r="A9" s="167" t="s">
        <v>141</v>
      </c>
      <c r="B9" s="168">
        <f>SUM(B10:B12)</f>
        <v>0</v>
      </c>
      <c r="C9" s="168">
        <f t="shared" ref="C9:H13" si="1">SUM(C10:C12)</f>
        <v>0</v>
      </c>
      <c r="D9" s="168">
        <f t="shared" si="1"/>
        <v>0</v>
      </c>
      <c r="E9" s="168">
        <f t="shared" si="1"/>
        <v>0</v>
      </c>
      <c r="F9" s="168">
        <f>B9+C9-D9+E9</f>
        <v>0</v>
      </c>
      <c r="G9" s="168">
        <f t="shared" si="1"/>
        <v>0</v>
      </c>
      <c r="H9" s="168">
        <f t="shared" si="1"/>
        <v>0</v>
      </c>
    </row>
    <row r="10" spans="1:8">
      <c r="A10" s="169" t="s">
        <v>142</v>
      </c>
      <c r="B10" s="168"/>
      <c r="C10" s="168"/>
      <c r="D10" s="168">
        <v>0</v>
      </c>
      <c r="E10" s="168"/>
      <c r="F10" s="168">
        <v>0</v>
      </c>
      <c r="G10" s="168">
        <v>0</v>
      </c>
      <c r="H10" s="168"/>
    </row>
    <row r="11" spans="1:8">
      <c r="A11" s="169" t="s">
        <v>143</v>
      </c>
      <c r="B11" s="168"/>
      <c r="C11" s="168"/>
      <c r="D11" s="168"/>
      <c r="E11" s="168"/>
      <c r="F11" s="168">
        <f>B11+C11-D11+E11</f>
        <v>0</v>
      </c>
      <c r="G11" s="168"/>
      <c r="H11" s="168"/>
    </row>
    <row r="12" spans="1:8">
      <c r="A12" s="169" t="s">
        <v>144</v>
      </c>
      <c r="B12" s="168"/>
      <c r="C12" s="168"/>
      <c r="D12" s="168"/>
      <c r="E12" s="168"/>
      <c r="F12" s="168">
        <f>B12+C12-D12+E12</f>
        <v>0</v>
      </c>
      <c r="G12" s="168"/>
      <c r="H12" s="168"/>
    </row>
    <row r="13" spans="1:8">
      <c r="A13" s="167" t="s">
        <v>145</v>
      </c>
      <c r="B13" s="168">
        <f>SUM(B14:B16)</f>
        <v>0</v>
      </c>
      <c r="C13" s="168">
        <f t="shared" ref="C13:H13" si="2">SUM(C14:C16)</f>
        <v>0</v>
      </c>
      <c r="D13" s="168">
        <f t="shared" si="2"/>
        <v>0</v>
      </c>
      <c r="E13" s="168">
        <f t="shared" si="2"/>
        <v>0</v>
      </c>
      <c r="F13" s="168">
        <f t="shared" ref="F13:F16" si="3">B13+C13-D13+E13</f>
        <v>0</v>
      </c>
      <c r="G13" s="168">
        <f t="shared" si="1"/>
        <v>0</v>
      </c>
      <c r="H13" s="168">
        <f t="shared" si="2"/>
        <v>0</v>
      </c>
    </row>
    <row r="14" spans="1:8">
      <c r="A14" s="169" t="s">
        <v>146</v>
      </c>
      <c r="B14" s="168">
        <v>0</v>
      </c>
      <c r="C14" s="168">
        <v>0</v>
      </c>
      <c r="D14" s="168"/>
      <c r="E14" s="168"/>
      <c r="F14" s="168">
        <f t="shared" si="3"/>
        <v>0</v>
      </c>
      <c r="G14" s="168"/>
      <c r="H14" s="168"/>
    </row>
    <row r="15" spans="1:8">
      <c r="A15" s="169" t="s">
        <v>147</v>
      </c>
      <c r="B15" s="168">
        <v>0</v>
      </c>
      <c r="C15" s="168">
        <v>0</v>
      </c>
      <c r="D15" s="168"/>
      <c r="E15" s="168"/>
      <c r="F15" s="168">
        <f t="shared" si="3"/>
        <v>0</v>
      </c>
      <c r="G15" s="168"/>
      <c r="H15" s="168"/>
    </row>
    <row r="16" spans="1:8">
      <c r="A16" s="169" t="s">
        <v>148</v>
      </c>
      <c r="B16" s="168">
        <v>0</v>
      </c>
      <c r="C16" s="168">
        <v>0</v>
      </c>
      <c r="D16" s="168"/>
      <c r="E16" s="168"/>
      <c r="F16" s="168">
        <f t="shared" si="3"/>
        <v>0</v>
      </c>
      <c r="G16" s="168"/>
      <c r="H16" s="168"/>
    </row>
    <row r="17" spans="1:8">
      <c r="A17" s="15"/>
      <c r="B17" s="170"/>
      <c r="C17" s="170"/>
      <c r="D17" s="170"/>
      <c r="E17" s="170"/>
      <c r="F17" s="170"/>
      <c r="G17" s="170"/>
      <c r="H17" s="170"/>
    </row>
    <row r="18" spans="1:8">
      <c r="A18" s="165" t="s">
        <v>149</v>
      </c>
      <c r="B18" s="166"/>
      <c r="C18" s="171"/>
      <c r="D18" s="171"/>
      <c r="E18" s="171"/>
      <c r="F18" s="166">
        <f t="shared" ref="F18" si="4">B18+C18-D18+E18</f>
        <v>0</v>
      </c>
      <c r="G18" s="171"/>
      <c r="H18" s="171"/>
    </row>
    <row r="19" spans="1:8">
      <c r="A19" s="15"/>
      <c r="B19" s="172"/>
      <c r="C19" s="172"/>
      <c r="D19" s="172"/>
      <c r="E19" s="172"/>
      <c r="F19" s="172"/>
      <c r="G19" s="172"/>
      <c r="H19" s="172"/>
    </row>
    <row r="20" spans="1:8">
      <c r="A20" s="165" t="s">
        <v>150</v>
      </c>
      <c r="B20" s="166">
        <f>B8+B18</f>
        <v>0</v>
      </c>
      <c r="C20" s="166">
        <f t="shared" ref="C20:H20" si="5">C8+C18</f>
        <v>0</v>
      </c>
      <c r="D20" s="166">
        <f t="shared" si="5"/>
        <v>0</v>
      </c>
      <c r="E20" s="166">
        <f t="shared" si="5"/>
        <v>0</v>
      </c>
      <c r="F20" s="166">
        <f t="shared" si="5"/>
        <v>0</v>
      </c>
      <c r="G20" s="166">
        <f t="shared" si="5"/>
        <v>0</v>
      </c>
      <c r="H20" s="166">
        <f t="shared" si="5"/>
        <v>0</v>
      </c>
    </row>
    <row r="21" spans="1:8">
      <c r="A21" s="15"/>
      <c r="B21" s="173"/>
      <c r="C21" s="173"/>
      <c r="D21" s="173"/>
      <c r="E21" s="173"/>
      <c r="F21" s="173"/>
      <c r="G21" s="173"/>
      <c r="H21" s="173"/>
    </row>
    <row r="22" ht="15.75" spans="1:8">
      <c r="A22" s="165" t="s">
        <v>151</v>
      </c>
      <c r="B22" s="166">
        <f t="shared" ref="B22:H22" si="6">SUM(B23:B25)</f>
        <v>0</v>
      </c>
      <c r="C22" s="166">
        <f t="shared" si="6"/>
        <v>0</v>
      </c>
      <c r="D22" s="166">
        <f t="shared" si="6"/>
        <v>0</v>
      </c>
      <c r="E22" s="166">
        <f t="shared" si="6"/>
        <v>0</v>
      </c>
      <c r="F22" s="166">
        <f t="shared" si="6"/>
        <v>0</v>
      </c>
      <c r="G22" s="166">
        <f t="shared" si="6"/>
        <v>0</v>
      </c>
      <c r="H22" s="166">
        <f t="shared" si="6"/>
        <v>0</v>
      </c>
    </row>
    <row r="23" spans="1:8">
      <c r="A23" s="174" t="s">
        <v>152</v>
      </c>
      <c r="B23" s="168"/>
      <c r="C23" s="168"/>
      <c r="D23" s="168"/>
      <c r="E23" s="168"/>
      <c r="F23" s="168">
        <f>B23+C23-D23+E23</f>
        <v>0</v>
      </c>
      <c r="G23" s="168"/>
      <c r="H23" s="168"/>
    </row>
    <row r="24" spans="1:8">
      <c r="A24" s="174" t="s">
        <v>153</v>
      </c>
      <c r="B24" s="168"/>
      <c r="C24" s="168"/>
      <c r="D24" s="168"/>
      <c r="E24" s="168"/>
      <c r="F24" s="168">
        <f>B24+C24-D24+E24</f>
        <v>0</v>
      </c>
      <c r="G24" s="168"/>
      <c r="H24" s="168"/>
    </row>
    <row r="25" spans="1:8">
      <c r="A25" s="174" t="s">
        <v>154</v>
      </c>
      <c r="B25" s="168"/>
      <c r="C25" s="168"/>
      <c r="D25" s="168"/>
      <c r="E25" s="168"/>
      <c r="F25" s="168">
        <f>B25+C25-D25+E25</f>
        <v>0</v>
      </c>
      <c r="G25" s="168"/>
      <c r="H25" s="168"/>
    </row>
    <row r="26" spans="1:8">
      <c r="A26" s="106" t="s">
        <v>155</v>
      </c>
      <c r="B26" s="173"/>
      <c r="C26" s="173"/>
      <c r="D26" s="173"/>
      <c r="E26" s="173"/>
      <c r="F26" s="173"/>
      <c r="G26" s="173"/>
      <c r="H26" s="173"/>
    </row>
    <row r="27" ht="15.75" spans="1:8">
      <c r="A27" s="165" t="s">
        <v>156</v>
      </c>
      <c r="B27" s="166">
        <f>SUM(B28:B30)</f>
        <v>0</v>
      </c>
      <c r="C27" s="166">
        <f t="shared" ref="C27:H27" si="7">SUM(C28:C30)</f>
        <v>0</v>
      </c>
      <c r="D27" s="166">
        <f t="shared" si="7"/>
        <v>0</v>
      </c>
      <c r="E27" s="166">
        <f t="shared" si="7"/>
        <v>0</v>
      </c>
      <c r="F27" s="166">
        <f t="shared" si="7"/>
        <v>0</v>
      </c>
      <c r="G27" s="166">
        <f t="shared" si="7"/>
        <v>0</v>
      </c>
      <c r="H27" s="166">
        <f t="shared" si="7"/>
        <v>0</v>
      </c>
    </row>
    <row r="28" spans="1:8">
      <c r="A28" s="174" t="s">
        <v>157</v>
      </c>
      <c r="B28" s="168"/>
      <c r="C28" s="168"/>
      <c r="D28" s="168"/>
      <c r="E28" s="168"/>
      <c r="F28" s="168">
        <f>B28+C28-D28+E28</f>
        <v>0</v>
      </c>
      <c r="G28" s="168"/>
      <c r="H28" s="168"/>
    </row>
    <row r="29" spans="1:8">
      <c r="A29" s="174" t="s">
        <v>158</v>
      </c>
      <c r="B29" s="168"/>
      <c r="C29" s="168"/>
      <c r="D29" s="168"/>
      <c r="E29" s="168"/>
      <c r="F29" s="168">
        <f>B29+C29-D29+E29</f>
        <v>0</v>
      </c>
      <c r="G29" s="168"/>
      <c r="H29" s="168"/>
    </row>
    <row r="30" spans="1:8">
      <c r="A30" s="174" t="s">
        <v>159</v>
      </c>
      <c r="B30" s="168"/>
      <c r="C30" s="168"/>
      <c r="D30" s="168"/>
      <c r="E30" s="168"/>
      <c r="F30" s="168">
        <f>B30+C30-D30+E30</f>
        <v>0</v>
      </c>
      <c r="G30" s="168"/>
      <c r="H30" s="168"/>
    </row>
    <row r="31" spans="1:8">
      <c r="A31" s="175" t="s">
        <v>155</v>
      </c>
      <c r="B31" s="176"/>
      <c r="C31" s="176"/>
      <c r="D31" s="176"/>
      <c r="E31" s="176"/>
      <c r="F31" s="176"/>
      <c r="G31" s="176"/>
      <c r="H31" s="176"/>
    </row>
    <row r="32" spans="1:1">
      <c r="A32" s="41"/>
    </row>
    <row r="33" spans="1:8">
      <c r="A33" s="177" t="s">
        <v>160</v>
      </c>
      <c r="B33" s="177"/>
      <c r="C33" s="177"/>
      <c r="D33" s="177"/>
      <c r="E33" s="177"/>
      <c r="F33" s="177"/>
      <c r="G33" s="177"/>
      <c r="H33" s="177"/>
    </row>
    <row r="34" spans="1:8">
      <c r="A34" s="177"/>
      <c r="B34" s="177"/>
      <c r="C34" s="177"/>
      <c r="D34" s="177"/>
      <c r="E34" s="177"/>
      <c r="F34" s="177"/>
      <c r="G34" s="177"/>
      <c r="H34" s="177"/>
    </row>
    <row r="35" spans="1:8">
      <c r="A35" s="177"/>
      <c r="B35" s="177"/>
      <c r="C35" s="177"/>
      <c r="D35" s="177"/>
      <c r="E35" s="177"/>
      <c r="F35" s="177"/>
      <c r="G35" s="177"/>
      <c r="H35" s="177"/>
    </row>
    <row r="36" spans="1:8">
      <c r="A36" s="177"/>
      <c r="B36" s="177"/>
      <c r="C36" s="177"/>
      <c r="D36" s="177"/>
      <c r="E36" s="177"/>
      <c r="F36" s="177"/>
      <c r="G36" s="177"/>
      <c r="H36" s="177"/>
    </row>
    <row r="37" spans="1:8">
      <c r="A37" s="177"/>
      <c r="B37" s="177"/>
      <c r="C37" s="177"/>
      <c r="D37" s="177"/>
      <c r="E37" s="177"/>
      <c r="F37" s="177"/>
      <c r="G37" s="177"/>
      <c r="H37" s="177"/>
    </row>
    <row r="38" spans="1:1">
      <c r="A38" s="41"/>
    </row>
    <row r="39" ht="30" spans="1:6">
      <c r="A39" s="163" t="s">
        <v>161</v>
      </c>
      <c r="B39" s="163" t="s">
        <v>162</v>
      </c>
      <c r="C39" s="163" t="s">
        <v>163</v>
      </c>
      <c r="D39" s="163" t="s">
        <v>164</v>
      </c>
      <c r="E39" s="163" t="s">
        <v>165</v>
      </c>
      <c r="F39" s="68" t="s">
        <v>166</v>
      </c>
    </row>
    <row r="40" spans="1:6">
      <c r="A40" s="15"/>
      <c r="B40" s="11"/>
      <c r="C40" s="11"/>
      <c r="D40" s="11"/>
      <c r="E40" s="11"/>
      <c r="F40" s="11"/>
    </row>
    <row r="41" spans="1:6">
      <c r="A41" s="165" t="s">
        <v>167</v>
      </c>
      <c r="B41" s="40">
        <f>SUM(B42:B45)</f>
        <v>0</v>
      </c>
      <c r="C41" s="40">
        <f t="shared" ref="C41:F41" si="8">SUM(C42:C45)</f>
        <v>0</v>
      </c>
      <c r="D41" s="40">
        <f t="shared" si="8"/>
        <v>0</v>
      </c>
      <c r="E41" s="40">
        <f t="shared" si="8"/>
        <v>0</v>
      </c>
      <c r="F41" s="40">
        <f t="shared" si="8"/>
        <v>0</v>
      </c>
    </row>
    <row r="42" spans="1:8">
      <c r="A42" s="174" t="s">
        <v>168</v>
      </c>
      <c r="B42" s="13"/>
      <c r="C42" s="13"/>
      <c r="D42" s="13"/>
      <c r="E42" s="13"/>
      <c r="F42" s="13"/>
      <c r="G42" s="161"/>
      <c r="H42" s="161"/>
    </row>
    <row r="43" spans="1:8">
      <c r="A43" s="174" t="s">
        <v>169</v>
      </c>
      <c r="B43" s="13"/>
      <c r="C43" s="13"/>
      <c r="D43" s="13"/>
      <c r="E43" s="13"/>
      <c r="F43" s="13"/>
      <c r="G43" s="161"/>
      <c r="H43" s="161"/>
    </row>
    <row r="44" spans="1:8">
      <c r="A44" s="174" t="s">
        <v>170</v>
      </c>
      <c r="B44" s="13"/>
      <c r="C44" s="13"/>
      <c r="D44" s="13"/>
      <c r="E44" s="13"/>
      <c r="F44" s="13"/>
      <c r="G44" s="161"/>
      <c r="H44" s="161"/>
    </row>
    <row r="45" spans="1:6">
      <c r="A45" s="178" t="s">
        <v>155</v>
      </c>
      <c r="B45" s="66"/>
      <c r="C45" s="66"/>
      <c r="D45" s="66"/>
      <c r="E45" s="66"/>
      <c r="F45" s="66"/>
    </row>
    <row r="46" spans="1:7">
      <c r="A46" s="151" t="s">
        <v>124</v>
      </c>
      <c r="B46" s="151"/>
      <c r="C46" s="151"/>
      <c r="D46" s="151"/>
      <c r="E46" s="151"/>
      <c r="F46" s="151"/>
      <c r="G46" s="151"/>
    </row>
    <row r="47" spans="1:7">
      <c r="A47" s="76"/>
      <c r="B47" s="76"/>
      <c r="C47" s="77"/>
      <c r="D47" s="77"/>
      <c r="E47" s="77"/>
      <c r="F47" s="77"/>
      <c r="G47" s="77"/>
    </row>
    <row r="48" spans="1:7">
      <c r="A48" s="76"/>
      <c r="B48" s="76"/>
      <c r="C48" s="77"/>
      <c r="D48" s="77"/>
      <c r="E48" s="77"/>
      <c r="F48" s="77"/>
      <c r="G48" s="77"/>
    </row>
    <row r="49" spans="1:7">
      <c r="A49" s="76"/>
      <c r="B49" s="76"/>
      <c r="C49" s="77"/>
      <c r="D49" s="77"/>
      <c r="E49" s="77"/>
      <c r="F49" s="77"/>
      <c r="G49" s="77"/>
    </row>
    <row r="50" spans="1:7">
      <c r="A50" s="76"/>
      <c r="B50" s="76"/>
      <c r="C50" s="77"/>
      <c r="D50" s="77"/>
      <c r="E50" s="77"/>
      <c r="F50" s="77"/>
      <c r="G50" s="77"/>
    </row>
    <row r="51" spans="1:7">
      <c r="A51" s="76"/>
      <c r="B51" s="76"/>
      <c r="C51" s="77"/>
      <c r="D51" s="77"/>
      <c r="E51" s="77"/>
      <c r="F51" s="77"/>
      <c r="G51" s="77"/>
    </row>
    <row r="52" spans="1:7">
      <c r="A52" s="78"/>
      <c r="B52" s="79"/>
      <c r="C52" s="159"/>
      <c r="D52" s="80"/>
      <c r="E52" s="81"/>
      <c r="F52" s="83"/>
      <c r="G52" s="82"/>
    </row>
    <row r="53" ht="15.75" spans="1:7">
      <c r="A53" s="84" t="s">
        <v>125</v>
      </c>
      <c r="B53" s="79"/>
      <c r="C53" s="159"/>
      <c r="D53" s="85" t="s">
        <v>126</v>
      </c>
      <c r="E53" s="82"/>
      <c r="F53" s="83"/>
      <c r="G53" s="82"/>
    </row>
    <row r="54" spans="1:7">
      <c r="A54" s="86" t="s">
        <v>127</v>
      </c>
      <c r="B54" s="79"/>
      <c r="C54" s="159"/>
      <c r="D54" s="87" t="s">
        <v>128</v>
      </c>
      <c r="E54" s="82"/>
      <c r="F54" s="83"/>
      <c r="G54" s="82"/>
    </row>
    <row r="55" spans="1:7">
      <c r="A55" s="179"/>
      <c r="B55" s="179"/>
      <c r="C55" s="179"/>
      <c r="D55" s="179"/>
      <c r="E55" s="179"/>
      <c r="F55" s="179"/>
      <c r="G55" s="179"/>
    </row>
  </sheetData>
  <mergeCells count="8">
    <mergeCell ref="A1:F1"/>
    <mergeCell ref="G1:H1"/>
    <mergeCell ref="A2:H2"/>
    <mergeCell ref="A3:H3"/>
    <mergeCell ref="A4:H4"/>
    <mergeCell ref="A5:H5"/>
    <mergeCell ref="A46:G46"/>
    <mergeCell ref="A33:H37"/>
  </mergeCells>
  <pageMargins left="0.25" right="0.25" top="0.354166666666667" bottom="0.75" header="0.3" footer="0.3"/>
  <pageSetup paperSize="1" scale="6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zoomScale="90" zoomScaleNormal="90" workbookViewId="0">
      <selection activeCell="E38" sqref="E38"/>
    </sheetView>
  </sheetViews>
  <sheetFormatPr defaultColWidth="11" defaultRowHeight="15"/>
  <cols>
    <col min="1" max="1" width="57" customWidth="1"/>
    <col min="2" max="11" width="21.7142857142857" customWidth="1"/>
  </cols>
  <sheetData>
    <row r="1" ht="21" spans="1:12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129"/>
    </row>
    <row r="2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>
      <c r="A3" s="23" t="s">
        <v>172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>
      <c r="A4" s="23" t="s">
        <v>173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ht="75" spans="1:11">
      <c r="A6" s="68" t="s">
        <v>174</v>
      </c>
      <c r="B6" s="68" t="s">
        <v>175</v>
      </c>
      <c r="C6" s="68" t="s">
        <v>176</v>
      </c>
      <c r="D6" s="68" t="s">
        <v>177</v>
      </c>
      <c r="E6" s="68" t="s">
        <v>178</v>
      </c>
      <c r="F6" s="68" t="s">
        <v>179</v>
      </c>
      <c r="G6" s="68" t="s">
        <v>180</v>
      </c>
      <c r="H6" s="68" t="s">
        <v>181</v>
      </c>
      <c r="I6" s="160" t="s">
        <v>182</v>
      </c>
      <c r="J6" s="160" t="s">
        <v>183</v>
      </c>
      <c r="K6" s="160" t="s">
        <v>184</v>
      </c>
    </row>
    <row r="7" spans="1:11">
      <c r="A7" s="152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53" t="s">
        <v>185</v>
      </c>
      <c r="B8" s="154"/>
      <c r="C8" s="154"/>
      <c r="D8" s="154"/>
      <c r="E8" s="108">
        <f>SUM(E9:E12)</f>
        <v>0</v>
      </c>
      <c r="F8" s="154"/>
      <c r="G8" s="108">
        <f>SUM(G9:G12)</f>
        <v>0</v>
      </c>
      <c r="H8" s="108">
        <f>SUM(H9:H12)</f>
        <v>0</v>
      </c>
      <c r="I8" s="108">
        <f>SUM(I9:I12)</f>
        <v>0</v>
      </c>
      <c r="J8" s="108">
        <f>SUM(J9:J12)</f>
        <v>0</v>
      </c>
      <c r="K8" s="108">
        <f>SUM(K9:K12)</f>
        <v>0</v>
      </c>
    </row>
    <row r="9" spans="1:12">
      <c r="A9" s="155" t="s">
        <v>186</v>
      </c>
      <c r="B9" s="156"/>
      <c r="C9" s="156"/>
      <c r="D9" s="156"/>
      <c r="E9" s="105"/>
      <c r="F9" s="13"/>
      <c r="G9" s="105"/>
      <c r="H9" s="105"/>
      <c r="I9" s="105"/>
      <c r="J9" s="105"/>
      <c r="K9" s="105">
        <v>0</v>
      </c>
      <c r="L9" s="161"/>
    </row>
    <row r="10" spans="1:12">
      <c r="A10" s="155" t="s">
        <v>187</v>
      </c>
      <c r="B10" s="156"/>
      <c r="C10" s="156"/>
      <c r="D10" s="156"/>
      <c r="E10" s="105"/>
      <c r="F10" s="13"/>
      <c r="G10" s="105"/>
      <c r="H10" s="105"/>
      <c r="I10" s="105"/>
      <c r="J10" s="105"/>
      <c r="K10" s="105">
        <v>0</v>
      </c>
      <c r="L10" s="161"/>
    </row>
    <row r="11" spans="1:12">
      <c r="A11" s="155" t="s">
        <v>188</v>
      </c>
      <c r="B11" s="156"/>
      <c r="C11" s="156"/>
      <c r="D11" s="156"/>
      <c r="E11" s="105"/>
      <c r="F11" s="13"/>
      <c r="G11" s="105"/>
      <c r="H11" s="105"/>
      <c r="I11" s="105"/>
      <c r="J11" s="105"/>
      <c r="K11" s="105">
        <v>0</v>
      </c>
      <c r="L11" s="161"/>
    </row>
    <row r="12" spans="1:12">
      <c r="A12" s="155" t="s">
        <v>189</v>
      </c>
      <c r="B12" s="156"/>
      <c r="C12" s="156"/>
      <c r="D12" s="156"/>
      <c r="E12" s="105"/>
      <c r="F12" s="13"/>
      <c r="G12" s="105"/>
      <c r="H12" s="105"/>
      <c r="I12" s="105"/>
      <c r="J12" s="105"/>
      <c r="K12" s="105">
        <v>0</v>
      </c>
      <c r="L12" s="161"/>
    </row>
    <row r="13" spans="1:11">
      <c r="A13" s="157" t="s">
        <v>155</v>
      </c>
      <c r="B13" s="158"/>
      <c r="C13" s="158"/>
      <c r="D13" s="158"/>
      <c r="E13" s="107"/>
      <c r="F13" s="15"/>
      <c r="G13" s="107"/>
      <c r="H13" s="107"/>
      <c r="I13" s="107"/>
      <c r="J13" s="107"/>
      <c r="K13" s="107"/>
    </row>
    <row r="14" spans="1:11">
      <c r="A14" s="153" t="s">
        <v>190</v>
      </c>
      <c r="B14" s="154"/>
      <c r="C14" s="154"/>
      <c r="D14" s="154"/>
      <c r="E14" s="108">
        <f>SUM(E15:E18)</f>
        <v>0</v>
      </c>
      <c r="F14" s="154"/>
      <c r="G14" s="108">
        <f>SUM(G15:G18)</f>
        <v>0</v>
      </c>
      <c r="H14" s="108">
        <f>SUM(H15:H18)</f>
        <v>0</v>
      </c>
      <c r="I14" s="108">
        <f>SUM(I15:I18)</f>
        <v>0</v>
      </c>
      <c r="J14" s="108">
        <f>SUM(J15:J18)</f>
        <v>0</v>
      </c>
      <c r="K14" s="108">
        <f>SUM(K15:K18)</f>
        <v>0</v>
      </c>
    </row>
    <row r="15" spans="1:12">
      <c r="A15" s="155" t="s">
        <v>191</v>
      </c>
      <c r="B15" s="156"/>
      <c r="C15" s="156"/>
      <c r="D15" s="156"/>
      <c r="E15" s="105"/>
      <c r="F15" s="13"/>
      <c r="G15" s="105"/>
      <c r="H15" s="105"/>
      <c r="I15" s="105"/>
      <c r="J15" s="105"/>
      <c r="K15" s="105">
        <v>0</v>
      </c>
      <c r="L15" s="161"/>
    </row>
    <row r="16" spans="1:12">
      <c r="A16" s="155" t="s">
        <v>192</v>
      </c>
      <c r="B16" s="156"/>
      <c r="C16" s="156"/>
      <c r="D16" s="156"/>
      <c r="E16" s="105"/>
      <c r="F16" s="13"/>
      <c r="G16" s="105"/>
      <c r="H16" s="105"/>
      <c r="I16" s="105"/>
      <c r="J16" s="105"/>
      <c r="K16" s="105">
        <v>0</v>
      </c>
      <c r="L16" s="161"/>
    </row>
    <row r="17" spans="1:11">
      <c r="A17" s="155" t="s">
        <v>193</v>
      </c>
      <c r="B17" s="156"/>
      <c r="C17" s="156"/>
      <c r="D17" s="156"/>
      <c r="E17" s="105"/>
      <c r="F17" s="13"/>
      <c r="G17" s="105"/>
      <c r="H17" s="105"/>
      <c r="I17" s="105"/>
      <c r="J17" s="105"/>
      <c r="K17" s="105">
        <v>0</v>
      </c>
    </row>
    <row r="18" spans="1:11">
      <c r="A18" s="155" t="s">
        <v>194</v>
      </c>
      <c r="B18" s="156"/>
      <c r="C18" s="156"/>
      <c r="D18" s="156"/>
      <c r="E18" s="105"/>
      <c r="F18" s="13"/>
      <c r="G18" s="105"/>
      <c r="H18" s="105"/>
      <c r="I18" s="105"/>
      <c r="J18" s="105"/>
      <c r="K18" s="105">
        <v>0</v>
      </c>
    </row>
    <row r="19" spans="1:11">
      <c r="A19" s="157" t="s">
        <v>155</v>
      </c>
      <c r="B19" s="158"/>
      <c r="C19" s="158"/>
      <c r="D19" s="158"/>
      <c r="E19" s="107"/>
      <c r="F19" s="15"/>
      <c r="G19" s="107"/>
      <c r="H19" s="107"/>
      <c r="I19" s="107"/>
      <c r="J19" s="107"/>
      <c r="K19" s="107"/>
    </row>
    <row r="20" spans="1:11">
      <c r="A20" s="153" t="s">
        <v>195</v>
      </c>
      <c r="B20" s="154"/>
      <c r="C20" s="154"/>
      <c r="D20" s="154"/>
      <c r="E20" s="108">
        <f>E8+E14</f>
        <v>0</v>
      </c>
      <c r="F20" s="154"/>
      <c r="G20" s="108">
        <f>G8+G14</f>
        <v>0</v>
      </c>
      <c r="H20" s="108">
        <f>H8+H14</f>
        <v>0</v>
      </c>
      <c r="I20" s="108">
        <f>I8+I14</f>
        <v>0</v>
      </c>
      <c r="J20" s="108">
        <f>J8+J14</f>
        <v>0</v>
      </c>
      <c r="K20" s="108">
        <f>K8+K14</f>
        <v>0</v>
      </c>
    </row>
    <row r="21" spans="1:11">
      <c r="A21" s="21"/>
      <c r="B21" s="66"/>
      <c r="C21" s="66"/>
      <c r="D21" s="66"/>
      <c r="E21" s="66"/>
      <c r="F21" s="66"/>
      <c r="G21" s="128"/>
      <c r="H21" s="128"/>
      <c r="I21" s="128"/>
      <c r="J21" s="128"/>
      <c r="K21" s="128"/>
    </row>
    <row r="22" spans="1:7">
      <c r="A22" s="75" t="s">
        <v>124</v>
      </c>
      <c r="B22" s="75"/>
      <c r="C22" s="75"/>
      <c r="D22" s="75"/>
      <c r="E22" s="75"/>
      <c r="F22" s="75"/>
      <c r="G22" s="75"/>
    </row>
    <row r="23" spans="1:7">
      <c r="A23" s="76"/>
      <c r="B23" s="76"/>
      <c r="C23" s="77"/>
      <c r="D23" s="77"/>
      <c r="E23" s="77"/>
      <c r="F23" s="77"/>
      <c r="G23" s="77"/>
    </row>
    <row r="24" spans="1:7">
      <c r="A24" s="76"/>
      <c r="B24" s="76"/>
      <c r="C24" s="77"/>
      <c r="D24" s="77"/>
      <c r="E24" s="77"/>
      <c r="F24" s="77"/>
      <c r="G24" s="77"/>
    </row>
    <row r="25" spans="1:7">
      <c r="A25" s="76"/>
      <c r="B25" s="76"/>
      <c r="C25" s="77"/>
      <c r="D25" s="77"/>
      <c r="E25" s="77"/>
      <c r="F25" s="77"/>
      <c r="G25" s="77"/>
    </row>
    <row r="26" spans="1:7">
      <c r="A26" s="76"/>
      <c r="B26" s="76"/>
      <c r="C26" s="77"/>
      <c r="D26" s="77"/>
      <c r="E26" s="77"/>
      <c r="F26" s="77"/>
      <c r="G26" s="77"/>
    </row>
    <row r="27" spans="1:7">
      <c r="A27" s="76"/>
      <c r="B27" s="76"/>
      <c r="C27" s="77"/>
      <c r="D27" s="77"/>
      <c r="E27" s="77"/>
      <c r="F27" s="77"/>
      <c r="G27" s="77"/>
    </row>
    <row r="28" spans="1:7">
      <c r="A28" s="78"/>
      <c r="B28" s="79"/>
      <c r="C28" s="159"/>
      <c r="D28" s="80"/>
      <c r="E28" s="81"/>
      <c r="F28" s="83"/>
      <c r="G28" s="82"/>
    </row>
    <row r="29" ht="15.75" spans="1:7">
      <c r="A29" s="84" t="s">
        <v>125</v>
      </c>
      <c r="B29" s="79"/>
      <c r="C29" s="159"/>
      <c r="D29" s="85" t="s">
        <v>126</v>
      </c>
      <c r="E29" s="82"/>
      <c r="F29" s="83"/>
      <c r="G29" s="82"/>
    </row>
    <row r="30" spans="1:7">
      <c r="A30" s="86" t="s">
        <v>127</v>
      </c>
      <c r="B30" s="79"/>
      <c r="C30" s="159"/>
      <c r="D30" s="87" t="s">
        <v>128</v>
      </c>
      <c r="E30" s="82"/>
      <c r="F30" s="83"/>
      <c r="G30" s="82"/>
    </row>
  </sheetData>
  <mergeCells count="6">
    <mergeCell ref="A1:K1"/>
    <mergeCell ref="A2:K2"/>
    <mergeCell ref="A3:K3"/>
    <mergeCell ref="A4:K4"/>
    <mergeCell ref="A5:K5"/>
    <mergeCell ref="A22:G22"/>
  </mergeCells>
  <pageMargins left="0.25" right="0.25" top="0.75" bottom="0.75" header="0.3" footer="0.3"/>
  <pageSetup paperSize="1" scale="4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view="pageBreakPreview" zoomScaleNormal="100" workbookViewId="0">
      <selection activeCell="A78" sqref="$A78:$XFD78"/>
    </sheetView>
  </sheetViews>
  <sheetFormatPr defaultColWidth="11" defaultRowHeight="15"/>
  <cols>
    <col min="1" max="1" width="100.714285714286" customWidth="1"/>
    <col min="2" max="2" width="25.7142857142857" customWidth="1"/>
    <col min="3" max="3" width="27.1428571428571" customWidth="1"/>
    <col min="4" max="4" width="24.7142857142857" customWidth="1"/>
  </cols>
  <sheetData>
    <row r="1" ht="21" spans="1:11">
      <c r="A1" s="2" t="s">
        <v>196</v>
      </c>
      <c r="B1" s="2"/>
      <c r="C1" s="2"/>
      <c r="D1" s="2"/>
      <c r="E1" s="129"/>
      <c r="F1" s="129"/>
      <c r="G1" s="129"/>
      <c r="H1" s="129"/>
      <c r="I1" s="129"/>
      <c r="J1" s="129"/>
      <c r="K1" s="129"/>
    </row>
    <row r="2" spans="1:4">
      <c r="A2" s="3" t="s">
        <v>1</v>
      </c>
      <c r="B2" s="4"/>
      <c r="C2" s="4"/>
      <c r="D2" s="5"/>
    </row>
    <row r="3" spans="1:4">
      <c r="A3" s="23" t="s">
        <v>197</v>
      </c>
      <c r="B3" s="24"/>
      <c r="C3" s="24"/>
      <c r="D3" s="25"/>
    </row>
    <row r="4" spans="1:4">
      <c r="A4" s="23" t="s">
        <v>173</v>
      </c>
      <c r="B4" s="24"/>
      <c r="C4" s="24"/>
      <c r="D4" s="25"/>
    </row>
    <row r="5" spans="1:4">
      <c r="A5" s="6" t="s">
        <v>4</v>
      </c>
      <c r="B5" s="7"/>
      <c r="C5" s="7"/>
      <c r="D5" s="8"/>
    </row>
    <row r="7" ht="30" spans="1:4">
      <c r="A7" s="130" t="s">
        <v>6</v>
      </c>
      <c r="B7" s="68" t="s">
        <v>198</v>
      </c>
      <c r="C7" s="68" t="s">
        <v>199</v>
      </c>
      <c r="D7" s="68" t="s">
        <v>200</v>
      </c>
    </row>
    <row r="8" spans="1:4">
      <c r="A8" s="39" t="s">
        <v>201</v>
      </c>
      <c r="B8" s="131">
        <f>SUM(B9:B11)</f>
        <v>5231224</v>
      </c>
      <c r="C8" s="131">
        <f>SUM(C9:C11)</f>
        <v>5540016.3</v>
      </c>
      <c r="D8" s="131">
        <f>SUM(D9:D11)</f>
        <v>5540016.3</v>
      </c>
    </row>
    <row r="9" spans="1:4">
      <c r="A9" s="33" t="s">
        <v>202</v>
      </c>
      <c r="B9" s="132">
        <v>5231224</v>
      </c>
      <c r="C9" s="132">
        <v>5540016.3</v>
      </c>
      <c r="D9" s="132">
        <v>5540016.3</v>
      </c>
    </row>
    <row r="10" spans="1:4">
      <c r="A10" s="33" t="s">
        <v>203</v>
      </c>
      <c r="B10" s="132">
        <v>0</v>
      </c>
      <c r="C10" s="132">
        <v>0</v>
      </c>
      <c r="D10" s="132">
        <v>0</v>
      </c>
    </row>
    <row r="11" spans="1:4">
      <c r="A11" s="33" t="s">
        <v>204</v>
      </c>
      <c r="B11" s="132">
        <v>0</v>
      </c>
      <c r="C11" s="132">
        <v>0</v>
      </c>
      <c r="D11" s="132">
        <v>0</v>
      </c>
    </row>
    <row r="12" spans="1:4">
      <c r="A12" s="133"/>
      <c r="B12" s="125"/>
      <c r="C12" s="125"/>
      <c r="D12" s="125"/>
    </row>
    <row r="13" spans="1:4">
      <c r="A13" s="39" t="s">
        <v>205</v>
      </c>
      <c r="B13" s="131">
        <f>SUM(B14:B15)</f>
        <v>5231224</v>
      </c>
      <c r="C13" s="131">
        <f t="shared" ref="C13:D13" si="0">SUM(C14:C15)</f>
        <v>5331288.25</v>
      </c>
      <c r="D13" s="131">
        <f t="shared" si="0"/>
        <v>5331288.25</v>
      </c>
    </row>
    <row r="14" spans="1:4">
      <c r="A14" s="33" t="s">
        <v>206</v>
      </c>
      <c r="B14" s="132">
        <v>5026224</v>
      </c>
      <c r="C14" s="132">
        <v>5126288.25</v>
      </c>
      <c r="D14" s="132">
        <v>5126288.25</v>
      </c>
    </row>
    <row r="15" spans="1:4">
      <c r="A15" s="33" t="s">
        <v>207</v>
      </c>
      <c r="B15" s="132">
        <v>205000</v>
      </c>
      <c r="C15" s="132">
        <v>205000</v>
      </c>
      <c r="D15" s="132">
        <v>205000</v>
      </c>
    </row>
    <row r="16" spans="1:4">
      <c r="A16" s="133"/>
      <c r="B16" s="125"/>
      <c r="C16" s="125"/>
      <c r="D16" s="125"/>
    </row>
    <row r="17" spans="1:4">
      <c r="A17" s="39" t="s">
        <v>208</v>
      </c>
      <c r="B17" s="134">
        <v>0</v>
      </c>
      <c r="C17" s="131">
        <f>C18+C19</f>
        <v>0</v>
      </c>
      <c r="D17" s="131">
        <f>D18+D19</f>
        <v>0</v>
      </c>
    </row>
    <row r="18" spans="1:4">
      <c r="A18" s="33" t="s">
        <v>209</v>
      </c>
      <c r="B18" s="135">
        <v>0</v>
      </c>
      <c r="C18" s="132">
        <v>0</v>
      </c>
      <c r="D18" s="132">
        <v>0</v>
      </c>
    </row>
    <row r="19" spans="1:4">
      <c r="A19" s="33" t="s">
        <v>210</v>
      </c>
      <c r="B19" s="135">
        <v>0</v>
      </c>
      <c r="C19" s="132">
        <v>0</v>
      </c>
      <c r="D19" s="136">
        <v>0</v>
      </c>
    </row>
    <row r="20" spans="1:4">
      <c r="A20" s="133"/>
      <c r="B20" s="125"/>
      <c r="C20" s="125"/>
      <c r="D20" s="125"/>
    </row>
    <row r="21" spans="1:4">
      <c r="A21" s="39" t="s">
        <v>211</v>
      </c>
      <c r="B21" s="131">
        <f>B8-B13+B17</f>
        <v>0</v>
      </c>
      <c r="C21" s="131">
        <f>C8-C13+C17</f>
        <v>208728.05</v>
      </c>
      <c r="D21" s="131">
        <f>D8-D13+D17</f>
        <v>208728.05</v>
      </c>
    </row>
    <row r="22" spans="1:4">
      <c r="A22" s="39"/>
      <c r="B22" s="125"/>
      <c r="C22" s="125"/>
      <c r="D22" s="125"/>
    </row>
    <row r="23" spans="1:4">
      <c r="A23" s="39" t="s">
        <v>212</v>
      </c>
      <c r="B23" s="131">
        <f>B21-B11</f>
        <v>0</v>
      </c>
      <c r="C23" s="131">
        <f>C21-C11</f>
        <v>208728.05</v>
      </c>
      <c r="D23" s="131">
        <f>D21-D11</f>
        <v>208728.05</v>
      </c>
    </row>
    <row r="24" spans="1:4">
      <c r="A24" s="39"/>
      <c r="B24" s="137"/>
      <c r="C24" s="137"/>
      <c r="D24" s="137"/>
    </row>
    <row r="25" spans="1:4">
      <c r="A25" s="10" t="s">
        <v>213</v>
      </c>
      <c r="B25" s="131">
        <f>B23-B17</f>
        <v>0</v>
      </c>
      <c r="C25" s="131">
        <f>C23-C17</f>
        <v>208728.05</v>
      </c>
      <c r="D25" s="131">
        <f>D23-D17</f>
        <v>208728.05</v>
      </c>
    </row>
    <row r="26" spans="1:4">
      <c r="A26" s="138"/>
      <c r="B26" s="139"/>
      <c r="C26" s="139"/>
      <c r="D26" s="139"/>
    </row>
    <row r="27" spans="1:1">
      <c r="A27" s="41"/>
    </row>
    <row r="28" spans="1:4">
      <c r="A28" s="130" t="s">
        <v>214</v>
      </c>
      <c r="B28" s="68" t="s">
        <v>215</v>
      </c>
      <c r="C28" s="68" t="s">
        <v>199</v>
      </c>
      <c r="D28" s="68" t="s">
        <v>216</v>
      </c>
    </row>
    <row r="29" spans="1:4">
      <c r="A29" s="39" t="s">
        <v>217</v>
      </c>
      <c r="B29" s="108">
        <f>SUM(B30:B31)</f>
        <v>0</v>
      </c>
      <c r="C29" s="108">
        <f>SUM(C30:C31)</f>
        <v>0</v>
      </c>
      <c r="D29" s="108">
        <f>SUM(D30:D31)</f>
        <v>0</v>
      </c>
    </row>
    <row r="30" spans="1:4">
      <c r="A30" s="33" t="s">
        <v>218</v>
      </c>
      <c r="B30" s="105">
        <v>0</v>
      </c>
      <c r="C30" s="105">
        <v>0</v>
      </c>
      <c r="D30" s="105">
        <v>0</v>
      </c>
    </row>
    <row r="31" spans="1:4">
      <c r="A31" s="33" t="s">
        <v>219</v>
      </c>
      <c r="B31" s="105">
        <v>0</v>
      </c>
      <c r="C31" s="105">
        <v>0</v>
      </c>
      <c r="D31" s="105">
        <v>0</v>
      </c>
    </row>
    <row r="32" spans="1:4">
      <c r="A32" s="15"/>
      <c r="B32" s="107"/>
      <c r="C32" s="107"/>
      <c r="D32" s="107"/>
    </row>
    <row r="33" spans="1:4">
      <c r="A33" s="39" t="s">
        <v>220</v>
      </c>
      <c r="B33" s="108">
        <f>B25+B29</f>
        <v>0</v>
      </c>
      <c r="C33" s="108">
        <f>C25+C29</f>
        <v>208728.05</v>
      </c>
      <c r="D33" s="108">
        <f>D25+D29</f>
        <v>208728.05</v>
      </c>
    </row>
    <row r="34" spans="1:4">
      <c r="A34" s="21"/>
      <c r="B34" s="140"/>
      <c r="C34" s="140"/>
      <c r="D34" s="140"/>
    </row>
    <row r="35" spans="1:1">
      <c r="A35" s="41"/>
    </row>
    <row r="36" ht="30" spans="1:4">
      <c r="A36" s="130" t="s">
        <v>214</v>
      </c>
      <c r="B36" s="68" t="s">
        <v>221</v>
      </c>
      <c r="C36" s="68" t="s">
        <v>199</v>
      </c>
      <c r="D36" s="68" t="s">
        <v>200</v>
      </c>
    </row>
    <row r="37" spans="1:4">
      <c r="A37" s="39" t="s">
        <v>222</v>
      </c>
      <c r="B37" s="108">
        <f>SUM(B38:B39)</f>
        <v>0</v>
      </c>
      <c r="C37" s="108">
        <f>SUM(C38:C39)</f>
        <v>0</v>
      </c>
      <c r="D37" s="108">
        <f>SUM(D38:D39)</f>
        <v>0</v>
      </c>
    </row>
    <row r="38" spans="1:4">
      <c r="A38" s="33" t="s">
        <v>223</v>
      </c>
      <c r="B38" s="105"/>
      <c r="C38" s="105"/>
      <c r="D38" s="105"/>
    </row>
    <row r="39" spans="1:4">
      <c r="A39" s="33" t="s">
        <v>224</v>
      </c>
      <c r="B39" s="105"/>
      <c r="C39" s="105"/>
      <c r="D39" s="105"/>
    </row>
    <row r="40" spans="1:4">
      <c r="A40" s="39" t="s">
        <v>225</v>
      </c>
      <c r="B40" s="108">
        <f>SUM(B41:B42)</f>
        <v>0</v>
      </c>
      <c r="C40" s="108">
        <f>SUM(C41:C42)</f>
        <v>0</v>
      </c>
      <c r="D40" s="108">
        <f>SUM(D41:D42)</f>
        <v>0</v>
      </c>
    </row>
    <row r="41" spans="1:4">
      <c r="A41" s="33" t="s">
        <v>226</v>
      </c>
      <c r="B41" s="105">
        <v>0</v>
      </c>
      <c r="C41" s="105">
        <v>0</v>
      </c>
      <c r="D41" s="105">
        <v>0</v>
      </c>
    </row>
    <row r="42" spans="1:4">
      <c r="A42" s="33" t="s">
        <v>227</v>
      </c>
      <c r="B42" s="105">
        <v>0</v>
      </c>
      <c r="C42" s="105">
        <v>0</v>
      </c>
      <c r="D42" s="105">
        <v>0</v>
      </c>
    </row>
    <row r="43" spans="1:4">
      <c r="A43" s="15"/>
      <c r="B43" s="107"/>
      <c r="C43" s="107"/>
      <c r="D43" s="107"/>
    </row>
    <row r="44" spans="1:4">
      <c r="A44" s="39" t="s">
        <v>228</v>
      </c>
      <c r="B44" s="108">
        <f>B37-B40</f>
        <v>0</v>
      </c>
      <c r="C44" s="108">
        <f>C37-C40</f>
        <v>0</v>
      </c>
      <c r="D44" s="108">
        <f>D37-D40</f>
        <v>0</v>
      </c>
    </row>
    <row r="45" spans="1:4">
      <c r="A45" s="141"/>
      <c r="B45" s="142"/>
      <c r="C45" s="142"/>
      <c r="D45" s="142"/>
    </row>
    <row r="47" ht="30" spans="1:4">
      <c r="A47" s="130" t="s">
        <v>214</v>
      </c>
      <c r="B47" s="68" t="s">
        <v>221</v>
      </c>
      <c r="C47" s="68" t="s">
        <v>199</v>
      </c>
      <c r="D47" s="68" t="s">
        <v>200</v>
      </c>
    </row>
    <row r="48" spans="1:4">
      <c r="A48" s="143" t="s">
        <v>229</v>
      </c>
      <c r="B48" s="144">
        <v>5231224</v>
      </c>
      <c r="C48" s="144">
        <v>5540016.3</v>
      </c>
      <c r="D48" s="144">
        <v>5540016.3</v>
      </c>
    </row>
    <row r="49" spans="1:4">
      <c r="A49" s="145" t="s">
        <v>230</v>
      </c>
      <c r="B49" s="108">
        <f>B50-B51</f>
        <v>0</v>
      </c>
      <c r="C49" s="108">
        <f>C50-C51</f>
        <v>0</v>
      </c>
      <c r="D49" s="108">
        <f>D50-D51</f>
        <v>0</v>
      </c>
    </row>
    <row r="50" spans="1:4">
      <c r="A50" s="146" t="s">
        <v>223</v>
      </c>
      <c r="B50" s="105"/>
      <c r="C50" s="105"/>
      <c r="D50" s="105"/>
    </row>
    <row r="51" spans="1:4">
      <c r="A51" s="146" t="s">
        <v>226</v>
      </c>
      <c r="B51" s="105">
        <v>0</v>
      </c>
      <c r="C51" s="105">
        <v>0</v>
      </c>
      <c r="D51" s="105">
        <v>0</v>
      </c>
    </row>
    <row r="52" spans="1:4">
      <c r="A52" s="15"/>
      <c r="B52" s="107"/>
      <c r="C52" s="107"/>
      <c r="D52" s="107"/>
    </row>
    <row r="53" spans="1:4">
      <c r="A53" s="33" t="s">
        <v>206</v>
      </c>
      <c r="B53" s="105">
        <v>5026224</v>
      </c>
      <c r="C53" s="105">
        <v>5126288.25</v>
      </c>
      <c r="D53" s="105">
        <v>5126288.25</v>
      </c>
    </row>
    <row r="54" spans="1:4">
      <c r="A54" s="15"/>
      <c r="B54" s="107"/>
      <c r="C54" s="107"/>
      <c r="D54" s="107"/>
    </row>
    <row r="55" spans="1:4">
      <c r="A55" s="33" t="s">
        <v>209</v>
      </c>
      <c r="B55" s="147"/>
      <c r="C55" s="105">
        <v>0</v>
      </c>
      <c r="D55" s="105">
        <v>0</v>
      </c>
    </row>
    <row r="56" spans="1:4">
      <c r="A56" s="15"/>
      <c r="B56" s="107"/>
      <c r="C56" s="107"/>
      <c r="D56" s="107"/>
    </row>
    <row r="57" ht="30" spans="1:4">
      <c r="A57" s="10" t="s">
        <v>231</v>
      </c>
      <c r="B57" s="108">
        <f>B48+B49-B53-B55</f>
        <v>205000</v>
      </c>
      <c r="C57" s="108">
        <f>C48+C49-C53+C55</f>
        <v>413728.05</v>
      </c>
      <c r="D57" s="108">
        <f>D48+D49-D53+D55</f>
        <v>413728.05</v>
      </c>
    </row>
    <row r="58" spans="1:4">
      <c r="A58" s="65"/>
      <c r="B58" s="148"/>
      <c r="C58" s="148"/>
      <c r="D58" s="148"/>
    </row>
    <row r="59" spans="1:4">
      <c r="A59" s="10" t="s">
        <v>232</v>
      </c>
      <c r="B59" s="108">
        <f>B57-B49</f>
        <v>205000</v>
      </c>
      <c r="C59" s="108">
        <f>C57-C49</f>
        <v>413728.05</v>
      </c>
      <c r="D59" s="108">
        <f>D57-D49</f>
        <v>413728.05</v>
      </c>
    </row>
    <row r="60" spans="1:4">
      <c r="A60" s="21"/>
      <c r="B60" s="142"/>
      <c r="C60" s="142"/>
      <c r="D60" s="142"/>
    </row>
    <row r="62" ht="30" spans="1:4">
      <c r="A62" s="130" t="s">
        <v>214</v>
      </c>
      <c r="B62" s="68" t="s">
        <v>221</v>
      </c>
      <c r="C62" s="68" t="s">
        <v>199</v>
      </c>
      <c r="D62" s="68" t="s">
        <v>200</v>
      </c>
    </row>
    <row r="63" spans="1:4">
      <c r="A63" s="143" t="s">
        <v>203</v>
      </c>
      <c r="B63" s="149">
        <v>0</v>
      </c>
      <c r="C63" s="149">
        <v>0</v>
      </c>
      <c r="D63" s="149">
        <v>0</v>
      </c>
    </row>
    <row r="64" spans="1:4">
      <c r="A64" s="145" t="s">
        <v>233</v>
      </c>
      <c r="B64" s="131">
        <f>B65-B66</f>
        <v>0</v>
      </c>
      <c r="C64" s="131">
        <f>C65-C66</f>
        <v>0</v>
      </c>
      <c r="D64" s="131">
        <f>D65-D66</f>
        <v>0</v>
      </c>
    </row>
    <row r="65" spans="1:4">
      <c r="A65" s="146" t="s">
        <v>224</v>
      </c>
      <c r="B65" s="132"/>
      <c r="C65" s="132"/>
      <c r="D65" s="132"/>
    </row>
    <row r="66" spans="1:4">
      <c r="A66" s="146" t="s">
        <v>227</v>
      </c>
      <c r="B66" s="132">
        <v>0</v>
      </c>
      <c r="C66" s="132">
        <v>0</v>
      </c>
      <c r="D66" s="132">
        <v>0</v>
      </c>
    </row>
    <row r="67" spans="1:4">
      <c r="A67" s="15"/>
      <c r="B67" s="125"/>
      <c r="C67" s="125"/>
      <c r="D67" s="125"/>
    </row>
    <row r="68" spans="1:4">
      <c r="A68" s="33" t="s">
        <v>234</v>
      </c>
      <c r="B68" s="132">
        <v>205000</v>
      </c>
      <c r="C68" s="132">
        <v>205000</v>
      </c>
      <c r="D68" s="132">
        <v>205000</v>
      </c>
    </row>
    <row r="69" spans="1:4">
      <c r="A69" s="15"/>
      <c r="B69" s="125"/>
      <c r="C69" s="125"/>
      <c r="D69" s="125"/>
    </row>
    <row r="70" spans="1:4">
      <c r="A70" s="33" t="s">
        <v>210</v>
      </c>
      <c r="B70" s="150">
        <v>0</v>
      </c>
      <c r="C70" s="132">
        <v>0</v>
      </c>
      <c r="D70" s="132">
        <v>0</v>
      </c>
    </row>
    <row r="71" spans="1:4">
      <c r="A71" s="15"/>
      <c r="B71" s="125"/>
      <c r="C71" s="125"/>
      <c r="D71" s="125"/>
    </row>
    <row r="72" ht="30" spans="1:4">
      <c r="A72" s="10" t="s">
        <v>235</v>
      </c>
      <c r="B72" s="131">
        <f>B63+B64-B68+B70</f>
        <v>-205000</v>
      </c>
      <c r="C72" s="131">
        <f>C63+C64-C68+C70</f>
        <v>-205000</v>
      </c>
      <c r="D72" s="131">
        <f>D63+D64-D68+D70</f>
        <v>-205000</v>
      </c>
    </row>
    <row r="73" spans="1:4">
      <c r="A73" s="15"/>
      <c r="B73" s="125"/>
      <c r="C73" s="125"/>
      <c r="D73" s="125"/>
    </row>
    <row r="74" spans="1:4">
      <c r="A74" s="10" t="s">
        <v>236</v>
      </c>
      <c r="B74" s="131">
        <f>B72-B64</f>
        <v>-205000</v>
      </c>
      <c r="C74" s="131">
        <f>C72-C64</f>
        <v>-205000</v>
      </c>
      <c r="D74" s="131">
        <f>D72-D64</f>
        <v>-205000</v>
      </c>
    </row>
    <row r="75" spans="1:4">
      <c r="A75" s="21"/>
      <c r="B75" s="128"/>
      <c r="C75" s="128"/>
      <c r="D75" s="128"/>
    </row>
    <row r="76" spans="1:7">
      <c r="A76" s="151" t="s">
        <v>124</v>
      </c>
      <c r="B76" s="151"/>
      <c r="C76" s="151"/>
      <c r="D76" s="151"/>
      <c r="E76" s="151"/>
      <c r="F76" s="151"/>
      <c r="G76" s="151"/>
    </row>
    <row r="77" spans="1:7">
      <c r="A77" s="76"/>
      <c r="B77" s="76"/>
      <c r="C77" s="77"/>
      <c r="D77" s="77"/>
      <c r="E77" s="77"/>
      <c r="F77" s="77"/>
      <c r="G77" s="77"/>
    </row>
    <row r="78" spans="1:7">
      <c r="A78" s="76"/>
      <c r="B78" s="76"/>
      <c r="C78" s="77"/>
      <c r="D78" s="77"/>
      <c r="E78" s="77"/>
      <c r="F78" s="77"/>
      <c r="G78" s="77"/>
    </row>
    <row r="79" spans="1:7">
      <c r="A79" s="76"/>
      <c r="B79" s="76"/>
      <c r="C79" s="77"/>
      <c r="D79" s="77"/>
      <c r="E79" s="77"/>
      <c r="F79" s="77"/>
      <c r="G79" s="77"/>
    </row>
    <row r="80" spans="1:7">
      <c r="A80" s="76"/>
      <c r="B80" s="76"/>
      <c r="C80" s="77"/>
      <c r="D80" s="77"/>
      <c r="E80" s="77"/>
      <c r="F80" s="77"/>
      <c r="G80" s="77"/>
    </row>
    <row r="81" spans="1:7">
      <c r="A81" s="78"/>
      <c r="B81" s="79"/>
      <c r="C81" s="80"/>
      <c r="D81" s="81"/>
      <c r="E81" s="82"/>
      <c r="F81" s="83"/>
      <c r="G81" s="82"/>
    </row>
    <row r="82" ht="15.75" spans="1:7">
      <c r="A82" s="84" t="s">
        <v>125</v>
      </c>
      <c r="B82" s="79"/>
      <c r="C82" s="85" t="s">
        <v>126</v>
      </c>
      <c r="D82" s="82"/>
      <c r="E82" s="82"/>
      <c r="F82" s="83"/>
      <c r="G82" s="82"/>
    </row>
    <row r="83" spans="1:7">
      <c r="A83" s="86" t="s">
        <v>127</v>
      </c>
      <c r="B83" s="79"/>
      <c r="C83" s="87" t="s">
        <v>128</v>
      </c>
      <c r="D83" s="82"/>
      <c r="E83" s="82"/>
      <c r="F83" s="83"/>
      <c r="G83" s="82"/>
    </row>
  </sheetData>
  <mergeCells count="6">
    <mergeCell ref="A1:D1"/>
    <mergeCell ref="A2:D2"/>
    <mergeCell ref="A3:D3"/>
    <mergeCell ref="A4:D4"/>
    <mergeCell ref="A5:D5"/>
    <mergeCell ref="A76:G76"/>
  </mergeCells>
  <pageMargins left="0.25" right="0.25" top="0.75" bottom="0.75" header="0.3" footer="0.3"/>
  <pageSetup paperSize="1" scale="52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showGridLines="0" zoomScale="90" zoomScaleNormal="90" topLeftCell="A49" workbookViewId="0">
      <selection activeCell="A77" sqref="A77:G85"/>
    </sheetView>
  </sheetViews>
  <sheetFormatPr defaultColWidth="11" defaultRowHeight="15" outlineLevelCol="7"/>
  <cols>
    <col min="1" max="1" width="85.4285714285714" customWidth="1"/>
    <col min="2" max="2" width="21" customWidth="1"/>
    <col min="3" max="3" width="20.2857142857143" customWidth="1"/>
    <col min="4" max="6" width="21.1428571428571" customWidth="1"/>
    <col min="7" max="7" width="19.8571428571429" customWidth="1"/>
  </cols>
  <sheetData>
    <row r="1" ht="21" spans="1:8">
      <c r="A1" s="22" t="s">
        <v>237</v>
      </c>
      <c r="B1" s="22"/>
      <c r="C1" s="22"/>
      <c r="D1" s="22"/>
      <c r="E1" s="22"/>
      <c r="F1" s="22"/>
      <c r="G1" s="22"/>
      <c r="H1" s="124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3" t="s">
        <v>238</v>
      </c>
      <c r="B3" s="24"/>
      <c r="C3" s="24"/>
      <c r="D3" s="24"/>
      <c r="E3" s="24"/>
      <c r="F3" s="24"/>
      <c r="G3" s="25"/>
    </row>
    <row r="4" spans="1:7">
      <c r="A4" s="23" t="s">
        <v>173</v>
      </c>
      <c r="B4" s="24"/>
      <c r="C4" s="24"/>
      <c r="D4" s="24"/>
      <c r="E4" s="24"/>
      <c r="F4" s="24"/>
      <c r="G4" s="25"/>
    </row>
    <row r="5" spans="1:7">
      <c r="A5" s="6" t="s">
        <v>4</v>
      </c>
      <c r="B5" s="7"/>
      <c r="C5" s="7"/>
      <c r="D5" s="7"/>
      <c r="E5" s="7"/>
      <c r="F5" s="7"/>
      <c r="G5" s="8"/>
    </row>
    <row r="6" spans="1:7">
      <c r="A6" s="60" t="s">
        <v>239</v>
      </c>
      <c r="B6" s="90" t="s">
        <v>240</v>
      </c>
      <c r="C6" s="90"/>
      <c r="D6" s="90"/>
      <c r="E6" s="90"/>
      <c r="F6" s="90"/>
      <c r="G6" s="90" t="s">
        <v>241</v>
      </c>
    </row>
    <row r="7" ht="30" spans="1:7">
      <c r="A7" s="61"/>
      <c r="B7" s="90" t="s">
        <v>242</v>
      </c>
      <c r="C7" s="68" t="s">
        <v>243</v>
      </c>
      <c r="D7" s="90" t="s">
        <v>244</v>
      </c>
      <c r="E7" s="90" t="s">
        <v>199</v>
      </c>
      <c r="F7" s="90" t="s">
        <v>245</v>
      </c>
      <c r="G7" s="90"/>
    </row>
    <row r="8" spans="1:7">
      <c r="A8" s="31" t="s">
        <v>246</v>
      </c>
      <c r="B8" s="125"/>
      <c r="C8" s="125"/>
      <c r="D8" s="125"/>
      <c r="E8" s="125"/>
      <c r="F8" s="125"/>
      <c r="G8" s="125"/>
    </row>
    <row r="9" spans="1:8">
      <c r="A9" s="33" t="s">
        <v>247</v>
      </c>
      <c r="B9" s="105">
        <v>0</v>
      </c>
      <c r="C9" s="105">
        <v>0</v>
      </c>
      <c r="D9" s="105">
        <f>B9+C9</f>
        <v>0</v>
      </c>
      <c r="E9" s="105">
        <v>0</v>
      </c>
      <c r="F9" s="105">
        <v>0</v>
      </c>
      <c r="G9" s="105">
        <f>F9-B9</f>
        <v>0</v>
      </c>
      <c r="H9" s="126"/>
    </row>
    <row r="10" spans="1:7">
      <c r="A10" s="33" t="s">
        <v>248</v>
      </c>
      <c r="B10" s="105">
        <v>0</v>
      </c>
      <c r="C10" s="105">
        <v>0</v>
      </c>
      <c r="D10" s="105">
        <f t="shared" ref="D10:D15" si="0">B10+C10</f>
        <v>0</v>
      </c>
      <c r="E10" s="105">
        <v>0</v>
      </c>
      <c r="F10" s="105">
        <v>0</v>
      </c>
      <c r="G10" s="105">
        <f t="shared" ref="G10:G39" si="1">F10-B10</f>
        <v>0</v>
      </c>
    </row>
    <row r="11" spans="1:7">
      <c r="A11" s="33" t="s">
        <v>249</v>
      </c>
      <c r="B11" s="105">
        <v>0</v>
      </c>
      <c r="C11" s="105">
        <v>0</v>
      </c>
      <c r="D11" s="105">
        <f t="shared" si="0"/>
        <v>0</v>
      </c>
      <c r="E11" s="105">
        <v>0</v>
      </c>
      <c r="F11" s="105">
        <v>0</v>
      </c>
      <c r="G11" s="105">
        <f t="shared" si="1"/>
        <v>0</v>
      </c>
    </row>
    <row r="12" spans="1:7">
      <c r="A12" s="33" t="s">
        <v>250</v>
      </c>
      <c r="B12" s="105">
        <v>0</v>
      </c>
      <c r="C12" s="105">
        <v>0</v>
      </c>
      <c r="D12" s="105">
        <f t="shared" si="0"/>
        <v>0</v>
      </c>
      <c r="E12" s="105">
        <v>0</v>
      </c>
      <c r="F12" s="105">
        <v>0</v>
      </c>
      <c r="G12" s="105">
        <f t="shared" si="1"/>
        <v>0</v>
      </c>
    </row>
    <row r="13" spans="1:7">
      <c r="A13" s="33" t="s">
        <v>251</v>
      </c>
      <c r="B13" s="105">
        <v>0</v>
      </c>
      <c r="C13" s="105">
        <v>0</v>
      </c>
      <c r="D13" s="105">
        <f t="shared" si="0"/>
        <v>0</v>
      </c>
      <c r="E13" s="105">
        <v>0</v>
      </c>
      <c r="F13" s="105">
        <v>0</v>
      </c>
      <c r="G13" s="105">
        <f t="shared" si="1"/>
        <v>0</v>
      </c>
    </row>
    <row r="14" spans="1:7">
      <c r="A14" s="33" t="s">
        <v>252</v>
      </c>
      <c r="B14" s="105">
        <v>0</v>
      </c>
      <c r="C14" s="105">
        <v>0</v>
      </c>
      <c r="D14" s="105">
        <f t="shared" si="0"/>
        <v>0</v>
      </c>
      <c r="E14" s="105">
        <v>0</v>
      </c>
      <c r="F14" s="105">
        <v>0</v>
      </c>
      <c r="G14" s="105">
        <f t="shared" si="1"/>
        <v>0</v>
      </c>
    </row>
    <row r="15" spans="1:7">
      <c r="A15" s="33" t="s">
        <v>253</v>
      </c>
      <c r="B15" s="105">
        <v>226224</v>
      </c>
      <c r="C15" s="105">
        <v>53080.3</v>
      </c>
      <c r="D15" s="105">
        <f t="shared" si="0"/>
        <v>279304.3</v>
      </c>
      <c r="E15" s="105">
        <v>279304.3</v>
      </c>
      <c r="F15" s="105">
        <v>279304.3</v>
      </c>
      <c r="G15" s="105">
        <f t="shared" si="1"/>
        <v>53080.3</v>
      </c>
    </row>
    <row r="16" spans="1:7">
      <c r="A16" s="62" t="s">
        <v>254</v>
      </c>
      <c r="B16" s="105">
        <f t="shared" ref="B16:F16" si="2">SUM(B17:B27)</f>
        <v>0</v>
      </c>
      <c r="C16" s="105">
        <f t="shared" si="2"/>
        <v>0</v>
      </c>
      <c r="D16" s="105">
        <f t="shared" si="2"/>
        <v>0</v>
      </c>
      <c r="E16" s="105">
        <f t="shared" si="2"/>
        <v>0</v>
      </c>
      <c r="F16" s="105">
        <f t="shared" si="2"/>
        <v>0</v>
      </c>
      <c r="G16" s="105">
        <f t="shared" si="1"/>
        <v>0</v>
      </c>
    </row>
    <row r="17" spans="1:7">
      <c r="A17" s="72" t="s">
        <v>255</v>
      </c>
      <c r="B17" s="105">
        <v>0</v>
      </c>
      <c r="C17" s="105">
        <v>0</v>
      </c>
      <c r="D17" s="105">
        <f t="shared" ref="D17:D27" si="3">B17+C17</f>
        <v>0</v>
      </c>
      <c r="E17" s="105">
        <v>0</v>
      </c>
      <c r="F17" s="105">
        <v>0</v>
      </c>
      <c r="G17" s="105">
        <f t="shared" si="1"/>
        <v>0</v>
      </c>
    </row>
    <row r="18" spans="1:7">
      <c r="A18" s="72" t="s">
        <v>256</v>
      </c>
      <c r="B18" s="105">
        <v>0</v>
      </c>
      <c r="C18" s="105">
        <v>0</v>
      </c>
      <c r="D18" s="105">
        <f t="shared" si="3"/>
        <v>0</v>
      </c>
      <c r="E18" s="105">
        <v>0</v>
      </c>
      <c r="F18" s="105">
        <v>0</v>
      </c>
      <c r="G18" s="105">
        <f t="shared" si="1"/>
        <v>0</v>
      </c>
    </row>
    <row r="19" spans="1:7">
      <c r="A19" s="72" t="s">
        <v>257</v>
      </c>
      <c r="B19" s="105">
        <v>0</v>
      </c>
      <c r="C19" s="105">
        <v>0</v>
      </c>
      <c r="D19" s="105">
        <f t="shared" si="3"/>
        <v>0</v>
      </c>
      <c r="E19" s="105">
        <v>0</v>
      </c>
      <c r="F19" s="105">
        <v>0</v>
      </c>
      <c r="G19" s="105">
        <f t="shared" si="1"/>
        <v>0</v>
      </c>
    </row>
    <row r="20" spans="1:7">
      <c r="A20" s="72" t="s">
        <v>258</v>
      </c>
      <c r="B20" s="105"/>
      <c r="C20" s="105"/>
      <c r="D20" s="105">
        <f t="shared" si="3"/>
        <v>0</v>
      </c>
      <c r="E20" s="105"/>
      <c r="F20" s="105"/>
      <c r="G20" s="105">
        <f t="shared" si="1"/>
        <v>0</v>
      </c>
    </row>
    <row r="21" spans="1:7">
      <c r="A21" s="72" t="s">
        <v>259</v>
      </c>
      <c r="B21" s="105"/>
      <c r="C21" s="105"/>
      <c r="D21" s="105">
        <f t="shared" si="3"/>
        <v>0</v>
      </c>
      <c r="E21" s="105"/>
      <c r="F21" s="105"/>
      <c r="G21" s="105">
        <f t="shared" si="1"/>
        <v>0</v>
      </c>
    </row>
    <row r="22" spans="1:7">
      <c r="A22" s="72" t="s">
        <v>260</v>
      </c>
      <c r="B22" s="105">
        <v>0</v>
      </c>
      <c r="C22" s="105">
        <v>0</v>
      </c>
      <c r="D22" s="105">
        <f t="shared" si="3"/>
        <v>0</v>
      </c>
      <c r="E22" s="105">
        <v>0</v>
      </c>
      <c r="F22" s="105">
        <v>0</v>
      </c>
      <c r="G22" s="105">
        <f t="shared" si="1"/>
        <v>0</v>
      </c>
    </row>
    <row r="23" spans="1:7">
      <c r="A23" s="72" t="s">
        <v>261</v>
      </c>
      <c r="B23" s="105"/>
      <c r="C23" s="105"/>
      <c r="D23" s="105">
        <f t="shared" si="3"/>
        <v>0</v>
      </c>
      <c r="E23" s="105"/>
      <c r="F23" s="105"/>
      <c r="G23" s="105">
        <f t="shared" si="1"/>
        <v>0</v>
      </c>
    </row>
    <row r="24" spans="1:7">
      <c r="A24" s="72" t="s">
        <v>262</v>
      </c>
      <c r="B24" s="105"/>
      <c r="C24" s="105"/>
      <c r="D24" s="105">
        <f t="shared" si="3"/>
        <v>0</v>
      </c>
      <c r="E24" s="105"/>
      <c r="F24" s="105"/>
      <c r="G24" s="105">
        <f t="shared" si="1"/>
        <v>0</v>
      </c>
    </row>
    <row r="25" spans="1:7">
      <c r="A25" s="72" t="s">
        <v>263</v>
      </c>
      <c r="B25" s="105">
        <v>0</v>
      </c>
      <c r="C25" s="105">
        <v>0</v>
      </c>
      <c r="D25" s="105">
        <f t="shared" si="3"/>
        <v>0</v>
      </c>
      <c r="E25" s="105">
        <v>0</v>
      </c>
      <c r="F25" s="105">
        <v>0</v>
      </c>
      <c r="G25" s="105">
        <f t="shared" si="1"/>
        <v>0</v>
      </c>
    </row>
    <row r="26" spans="1:7">
      <c r="A26" s="72" t="s">
        <v>264</v>
      </c>
      <c r="B26" s="105">
        <v>0</v>
      </c>
      <c r="C26" s="105">
        <v>0</v>
      </c>
      <c r="D26" s="105">
        <f t="shared" si="3"/>
        <v>0</v>
      </c>
      <c r="E26" s="105">
        <v>0</v>
      </c>
      <c r="F26" s="105">
        <v>0</v>
      </c>
      <c r="G26" s="105">
        <f t="shared" si="1"/>
        <v>0</v>
      </c>
    </row>
    <row r="27" spans="1:7">
      <c r="A27" s="72" t="s">
        <v>265</v>
      </c>
      <c r="B27" s="105">
        <v>0</v>
      </c>
      <c r="C27" s="105">
        <v>0</v>
      </c>
      <c r="D27" s="105">
        <f t="shared" si="3"/>
        <v>0</v>
      </c>
      <c r="E27" s="105">
        <v>0</v>
      </c>
      <c r="F27" s="105">
        <v>0</v>
      </c>
      <c r="G27" s="105">
        <f t="shared" si="1"/>
        <v>0</v>
      </c>
    </row>
    <row r="28" spans="1:7">
      <c r="A28" s="33" t="s">
        <v>266</v>
      </c>
      <c r="B28" s="105">
        <f>SUM(B29:B33)</f>
        <v>0</v>
      </c>
      <c r="C28" s="105">
        <f t="shared" ref="C28:F28" si="4">SUM(C29:C33)</f>
        <v>0</v>
      </c>
      <c r="D28" s="105">
        <f t="shared" si="4"/>
        <v>0</v>
      </c>
      <c r="E28" s="105">
        <f t="shared" si="4"/>
        <v>0</v>
      </c>
      <c r="F28" s="105">
        <f t="shared" si="4"/>
        <v>0</v>
      </c>
      <c r="G28" s="105">
        <f t="shared" si="1"/>
        <v>0</v>
      </c>
    </row>
    <row r="29" spans="1:7">
      <c r="A29" s="72" t="s">
        <v>267</v>
      </c>
      <c r="B29" s="105">
        <v>0</v>
      </c>
      <c r="C29" s="105">
        <v>0</v>
      </c>
      <c r="D29" s="105">
        <f t="shared" ref="D29:D36" si="5">B29+C29</f>
        <v>0</v>
      </c>
      <c r="E29" s="105">
        <v>0</v>
      </c>
      <c r="F29" s="105">
        <v>0</v>
      </c>
      <c r="G29" s="105">
        <f t="shared" si="1"/>
        <v>0</v>
      </c>
    </row>
    <row r="30" spans="1:7">
      <c r="A30" s="72" t="s">
        <v>268</v>
      </c>
      <c r="B30" s="105">
        <v>0</v>
      </c>
      <c r="C30" s="105">
        <v>0</v>
      </c>
      <c r="D30" s="105">
        <f t="shared" si="5"/>
        <v>0</v>
      </c>
      <c r="E30" s="105">
        <v>0</v>
      </c>
      <c r="F30" s="105">
        <v>0</v>
      </c>
      <c r="G30" s="105">
        <f t="shared" si="1"/>
        <v>0</v>
      </c>
    </row>
    <row r="31" spans="1:7">
      <c r="A31" s="72" t="s">
        <v>269</v>
      </c>
      <c r="B31" s="105">
        <v>0</v>
      </c>
      <c r="C31" s="105">
        <v>0</v>
      </c>
      <c r="D31" s="105">
        <f t="shared" si="5"/>
        <v>0</v>
      </c>
      <c r="E31" s="105">
        <v>0</v>
      </c>
      <c r="F31" s="105">
        <v>0</v>
      </c>
      <c r="G31" s="105">
        <f t="shared" si="1"/>
        <v>0</v>
      </c>
    </row>
    <row r="32" spans="1:7">
      <c r="A32" s="72" t="s">
        <v>270</v>
      </c>
      <c r="B32" s="105">
        <v>0</v>
      </c>
      <c r="C32" s="105">
        <v>0</v>
      </c>
      <c r="D32" s="105">
        <f t="shared" si="5"/>
        <v>0</v>
      </c>
      <c r="E32" s="105">
        <v>0</v>
      </c>
      <c r="F32" s="105">
        <v>0</v>
      </c>
      <c r="G32" s="105">
        <f t="shared" si="1"/>
        <v>0</v>
      </c>
    </row>
    <row r="33" spans="1:7">
      <c r="A33" s="72" t="s">
        <v>271</v>
      </c>
      <c r="B33" s="105">
        <v>0</v>
      </c>
      <c r="C33" s="105">
        <v>0</v>
      </c>
      <c r="D33" s="105">
        <f t="shared" si="5"/>
        <v>0</v>
      </c>
      <c r="E33" s="105">
        <v>0</v>
      </c>
      <c r="F33" s="105">
        <v>0</v>
      </c>
      <c r="G33" s="105">
        <f t="shared" si="1"/>
        <v>0</v>
      </c>
    </row>
    <row r="34" spans="1:7">
      <c r="A34" s="33" t="s">
        <v>272</v>
      </c>
      <c r="B34" s="105">
        <v>4800000</v>
      </c>
      <c r="C34" s="105">
        <v>255712</v>
      </c>
      <c r="D34" s="105">
        <f t="shared" si="5"/>
        <v>5055712</v>
      </c>
      <c r="E34" s="105">
        <v>5055712</v>
      </c>
      <c r="F34" s="105">
        <v>5055712</v>
      </c>
      <c r="G34" s="105">
        <f t="shared" si="1"/>
        <v>255712</v>
      </c>
    </row>
    <row r="35" spans="1:7">
      <c r="A35" s="33" t="s">
        <v>273</v>
      </c>
      <c r="B35" s="105">
        <f>B36</f>
        <v>205000</v>
      </c>
      <c r="C35" s="105">
        <f>C36</f>
        <v>0</v>
      </c>
      <c r="D35" s="105">
        <f t="shared" si="5"/>
        <v>205000</v>
      </c>
      <c r="E35" s="105">
        <f>E36</f>
        <v>205000</v>
      </c>
      <c r="F35" s="105">
        <f>F36</f>
        <v>205000</v>
      </c>
      <c r="G35" s="105">
        <f t="shared" si="1"/>
        <v>0</v>
      </c>
    </row>
    <row r="36" spans="1:7">
      <c r="A36" s="72" t="s">
        <v>274</v>
      </c>
      <c r="B36" s="105">
        <v>205000</v>
      </c>
      <c r="C36" s="105">
        <v>0</v>
      </c>
      <c r="D36" s="105">
        <f t="shared" si="5"/>
        <v>205000</v>
      </c>
      <c r="E36" s="105">
        <v>205000</v>
      </c>
      <c r="F36" s="105">
        <v>205000</v>
      </c>
      <c r="G36" s="105">
        <f t="shared" si="1"/>
        <v>0</v>
      </c>
    </row>
    <row r="37" spans="1:7">
      <c r="A37" s="33" t="s">
        <v>275</v>
      </c>
      <c r="B37" s="105">
        <f>B38+B39</f>
        <v>0</v>
      </c>
      <c r="C37" s="105">
        <f t="shared" ref="C37:F37" si="6">C38+C39</f>
        <v>0</v>
      </c>
      <c r="D37" s="105">
        <f t="shared" si="6"/>
        <v>0</v>
      </c>
      <c r="E37" s="105">
        <f t="shared" si="6"/>
        <v>0</v>
      </c>
      <c r="F37" s="105">
        <f t="shared" si="6"/>
        <v>0</v>
      </c>
      <c r="G37" s="105">
        <f t="shared" si="1"/>
        <v>0</v>
      </c>
    </row>
    <row r="38" spans="1:7">
      <c r="A38" s="72" t="s">
        <v>276</v>
      </c>
      <c r="B38" s="105"/>
      <c r="C38" s="105"/>
      <c r="D38" s="105">
        <f>B38+C38</f>
        <v>0</v>
      </c>
      <c r="E38" s="105"/>
      <c r="F38" s="105"/>
      <c r="G38" s="105">
        <f t="shared" si="1"/>
        <v>0</v>
      </c>
    </row>
    <row r="39" spans="1:7">
      <c r="A39" s="72" t="s">
        <v>277</v>
      </c>
      <c r="B39" s="105"/>
      <c r="C39" s="105"/>
      <c r="D39" s="105">
        <f>B39+C39</f>
        <v>0</v>
      </c>
      <c r="E39" s="105"/>
      <c r="F39" s="105"/>
      <c r="G39" s="105">
        <f t="shared" si="1"/>
        <v>0</v>
      </c>
    </row>
    <row r="40" spans="1:7">
      <c r="A40" s="15"/>
      <c r="B40" s="105"/>
      <c r="C40" s="105"/>
      <c r="D40" s="105"/>
      <c r="E40" s="105"/>
      <c r="F40" s="105"/>
      <c r="G40" s="105"/>
    </row>
    <row r="41" spans="1:7">
      <c r="A41" s="39" t="s">
        <v>278</v>
      </c>
      <c r="B41" s="108">
        <f>B9+B10+B11+B12+B13+B14+B15+B16+B28++B34+B35+B37</f>
        <v>5231224</v>
      </c>
      <c r="C41" s="108">
        <f t="shared" ref="C41:G41" si="7">C9+C10+C11+C12+C13+C14+C15+C16+C28++C34+C35+C37</f>
        <v>308792.3</v>
      </c>
      <c r="D41" s="108">
        <f t="shared" si="7"/>
        <v>5540016.3</v>
      </c>
      <c r="E41" s="108">
        <f t="shared" si="7"/>
        <v>5540016.3</v>
      </c>
      <c r="F41" s="108">
        <f t="shared" si="7"/>
        <v>5540016.3</v>
      </c>
      <c r="G41" s="108">
        <f t="shared" si="7"/>
        <v>308792.3</v>
      </c>
    </row>
    <row r="42" spans="1:8">
      <c r="A42" s="39" t="s">
        <v>279</v>
      </c>
      <c r="B42" s="127"/>
      <c r="C42" s="127"/>
      <c r="D42" s="127"/>
      <c r="E42" s="127"/>
      <c r="F42" s="127"/>
      <c r="G42" s="108">
        <f>IF((F41-B41)&lt;0,0,(F41-B41))</f>
        <v>308792.3</v>
      </c>
      <c r="H42" s="126"/>
    </row>
    <row r="43" spans="1:7">
      <c r="A43" s="15"/>
      <c r="B43" s="107"/>
      <c r="C43" s="107"/>
      <c r="D43" s="107"/>
      <c r="E43" s="107"/>
      <c r="F43" s="107"/>
      <c r="G43" s="107"/>
    </row>
    <row r="44" spans="1:7">
      <c r="A44" s="39" t="s">
        <v>280</v>
      </c>
      <c r="B44" s="107"/>
      <c r="C44" s="107"/>
      <c r="D44" s="107"/>
      <c r="E44" s="107"/>
      <c r="F44" s="107"/>
      <c r="G44" s="107"/>
    </row>
    <row r="45" spans="1:7">
      <c r="A45" s="33" t="s">
        <v>281</v>
      </c>
      <c r="B45" s="105">
        <f>SUM(B46:B53)</f>
        <v>0</v>
      </c>
      <c r="C45" s="105">
        <f t="shared" ref="C45:F45" si="8">SUM(C46:C53)</f>
        <v>0</v>
      </c>
      <c r="D45" s="105">
        <f t="shared" si="8"/>
        <v>0</v>
      </c>
      <c r="E45" s="105">
        <f t="shared" si="8"/>
        <v>0</v>
      </c>
      <c r="F45" s="105">
        <f t="shared" si="8"/>
        <v>0</v>
      </c>
      <c r="G45" s="105">
        <f>F45-B45</f>
        <v>0</v>
      </c>
    </row>
    <row r="46" spans="1:7">
      <c r="A46" s="16" t="s">
        <v>282</v>
      </c>
      <c r="B46" s="105"/>
      <c r="C46" s="105"/>
      <c r="D46" s="105">
        <f>B46+C46</f>
        <v>0</v>
      </c>
      <c r="E46" s="105"/>
      <c r="F46" s="105"/>
      <c r="G46" s="105">
        <f>F46-B46</f>
        <v>0</v>
      </c>
    </row>
    <row r="47" spans="1:7">
      <c r="A47" s="16" t="s">
        <v>283</v>
      </c>
      <c r="B47" s="105"/>
      <c r="C47" s="105"/>
      <c r="D47" s="105">
        <f t="shared" ref="D47:D53" si="9">B47+C47</f>
        <v>0</v>
      </c>
      <c r="E47" s="105"/>
      <c r="F47" s="105"/>
      <c r="G47" s="105">
        <f t="shared" ref="G47:G63" si="10">F47-B47</f>
        <v>0</v>
      </c>
    </row>
    <row r="48" spans="1:7">
      <c r="A48" s="16" t="s">
        <v>284</v>
      </c>
      <c r="B48" s="105">
        <v>0</v>
      </c>
      <c r="C48" s="105">
        <v>0</v>
      </c>
      <c r="D48" s="105">
        <f t="shared" si="9"/>
        <v>0</v>
      </c>
      <c r="E48" s="105">
        <v>0</v>
      </c>
      <c r="F48" s="105">
        <v>0</v>
      </c>
      <c r="G48" s="105">
        <f t="shared" si="10"/>
        <v>0</v>
      </c>
    </row>
    <row r="49" ht="30" spans="1:7">
      <c r="A49" s="16" t="s">
        <v>285</v>
      </c>
      <c r="B49" s="105">
        <v>0</v>
      </c>
      <c r="C49" s="105">
        <v>0</v>
      </c>
      <c r="D49" s="105">
        <f t="shared" si="9"/>
        <v>0</v>
      </c>
      <c r="E49" s="105">
        <v>0</v>
      </c>
      <c r="F49" s="105">
        <v>0</v>
      </c>
      <c r="G49" s="105">
        <f t="shared" si="10"/>
        <v>0</v>
      </c>
    </row>
    <row r="50" spans="1:7">
      <c r="A50" s="16" t="s">
        <v>286</v>
      </c>
      <c r="B50" s="105"/>
      <c r="C50" s="105"/>
      <c r="D50" s="105">
        <f t="shared" si="9"/>
        <v>0</v>
      </c>
      <c r="E50" s="105"/>
      <c r="F50" s="105"/>
      <c r="G50" s="105">
        <f t="shared" si="10"/>
        <v>0</v>
      </c>
    </row>
    <row r="51" spans="1:7">
      <c r="A51" s="16" t="s">
        <v>287</v>
      </c>
      <c r="B51" s="105"/>
      <c r="C51" s="105"/>
      <c r="D51" s="105">
        <f t="shared" si="9"/>
        <v>0</v>
      </c>
      <c r="E51" s="105"/>
      <c r="F51" s="105"/>
      <c r="G51" s="105">
        <f t="shared" si="10"/>
        <v>0</v>
      </c>
    </row>
    <row r="52" spans="1:7">
      <c r="A52" s="96" t="s">
        <v>288</v>
      </c>
      <c r="B52" s="105"/>
      <c r="C52" s="105"/>
      <c r="D52" s="105">
        <f t="shared" si="9"/>
        <v>0</v>
      </c>
      <c r="E52" s="105"/>
      <c r="F52" s="105"/>
      <c r="G52" s="105">
        <f t="shared" si="10"/>
        <v>0</v>
      </c>
    </row>
    <row r="53" spans="1:7">
      <c r="A53" s="72" t="s">
        <v>289</v>
      </c>
      <c r="B53" s="105"/>
      <c r="C53" s="105"/>
      <c r="D53" s="105">
        <f t="shared" si="9"/>
        <v>0</v>
      </c>
      <c r="E53" s="105"/>
      <c r="F53" s="105"/>
      <c r="G53" s="105">
        <f t="shared" si="10"/>
        <v>0</v>
      </c>
    </row>
    <row r="54" spans="1:7">
      <c r="A54" s="33" t="s">
        <v>290</v>
      </c>
      <c r="B54" s="105">
        <f>SUM(B55:B58)</f>
        <v>0</v>
      </c>
      <c r="C54" s="105">
        <f t="shared" ref="C54:F54" si="11">SUM(C55:C58)</f>
        <v>0</v>
      </c>
      <c r="D54" s="105">
        <f t="shared" si="11"/>
        <v>0</v>
      </c>
      <c r="E54" s="105">
        <f t="shared" si="11"/>
        <v>0</v>
      </c>
      <c r="F54" s="105">
        <f t="shared" si="11"/>
        <v>0</v>
      </c>
      <c r="G54" s="105">
        <f t="shared" si="10"/>
        <v>0</v>
      </c>
    </row>
    <row r="55" spans="1:7">
      <c r="A55" s="96" t="s">
        <v>291</v>
      </c>
      <c r="B55" s="105"/>
      <c r="C55" s="105"/>
      <c r="D55" s="105">
        <f t="shared" ref="D55:D58" si="12">B55+C55</f>
        <v>0</v>
      </c>
      <c r="E55" s="105"/>
      <c r="F55" s="105"/>
      <c r="G55" s="105">
        <f t="shared" si="10"/>
        <v>0</v>
      </c>
    </row>
    <row r="56" spans="1:7">
      <c r="A56" s="16" t="s">
        <v>292</v>
      </c>
      <c r="B56" s="105"/>
      <c r="C56" s="105"/>
      <c r="D56" s="105">
        <f t="shared" si="12"/>
        <v>0</v>
      </c>
      <c r="E56" s="105"/>
      <c r="F56" s="105"/>
      <c r="G56" s="105">
        <f t="shared" si="10"/>
        <v>0</v>
      </c>
    </row>
    <row r="57" spans="1:7">
      <c r="A57" s="16" t="s">
        <v>293</v>
      </c>
      <c r="B57" s="105"/>
      <c r="C57" s="105"/>
      <c r="D57" s="105">
        <f t="shared" si="12"/>
        <v>0</v>
      </c>
      <c r="E57" s="105"/>
      <c r="F57" s="105"/>
      <c r="G57" s="105">
        <f t="shared" si="10"/>
        <v>0</v>
      </c>
    </row>
    <row r="58" spans="1:7">
      <c r="A58" s="96" t="s">
        <v>294</v>
      </c>
      <c r="B58" s="105">
        <v>0</v>
      </c>
      <c r="C58" s="105">
        <v>0</v>
      </c>
      <c r="D58" s="105">
        <f t="shared" si="12"/>
        <v>0</v>
      </c>
      <c r="E58" s="105">
        <v>0</v>
      </c>
      <c r="F58" s="105">
        <v>0</v>
      </c>
      <c r="G58" s="105">
        <f t="shared" si="10"/>
        <v>0</v>
      </c>
    </row>
    <row r="59" spans="1:7">
      <c r="A59" s="33" t="s">
        <v>295</v>
      </c>
      <c r="B59" s="105">
        <f>B60+B61</f>
        <v>0</v>
      </c>
      <c r="C59" s="105">
        <f t="shared" ref="C59:F59" si="13">C60+C61</f>
        <v>0</v>
      </c>
      <c r="D59" s="105">
        <f t="shared" si="13"/>
        <v>0</v>
      </c>
      <c r="E59" s="105">
        <f t="shared" si="13"/>
        <v>0</v>
      </c>
      <c r="F59" s="105">
        <f t="shared" si="13"/>
        <v>0</v>
      </c>
      <c r="G59" s="105">
        <f t="shared" si="10"/>
        <v>0</v>
      </c>
    </row>
    <row r="60" spans="1:7">
      <c r="A60" s="16" t="s">
        <v>296</v>
      </c>
      <c r="B60" s="105">
        <v>0</v>
      </c>
      <c r="C60" s="105">
        <v>0</v>
      </c>
      <c r="D60" s="105">
        <f t="shared" ref="D60:D63" si="14">B60+C60</f>
        <v>0</v>
      </c>
      <c r="E60" s="105">
        <v>0</v>
      </c>
      <c r="F60" s="105">
        <v>0</v>
      </c>
      <c r="G60" s="105">
        <f t="shared" si="10"/>
        <v>0</v>
      </c>
    </row>
    <row r="61" spans="1:7">
      <c r="A61" s="16" t="s">
        <v>297</v>
      </c>
      <c r="B61" s="105">
        <v>0</v>
      </c>
      <c r="C61" s="105">
        <v>0</v>
      </c>
      <c r="D61" s="105">
        <f t="shared" si="14"/>
        <v>0</v>
      </c>
      <c r="E61" s="105">
        <v>0</v>
      </c>
      <c r="F61" s="105">
        <v>0</v>
      </c>
      <c r="G61" s="105">
        <f t="shared" si="10"/>
        <v>0</v>
      </c>
    </row>
    <row r="62" spans="1:7">
      <c r="A62" s="33" t="s">
        <v>298</v>
      </c>
      <c r="B62" s="105">
        <v>0</v>
      </c>
      <c r="C62" s="105">
        <v>0</v>
      </c>
      <c r="D62" s="105">
        <f t="shared" si="14"/>
        <v>0</v>
      </c>
      <c r="E62" s="105">
        <v>0</v>
      </c>
      <c r="F62" s="105">
        <v>0</v>
      </c>
      <c r="G62" s="105">
        <f t="shared" si="10"/>
        <v>0</v>
      </c>
    </row>
    <row r="63" spans="1:7">
      <c r="A63" s="33" t="s">
        <v>299</v>
      </c>
      <c r="B63" s="105">
        <v>0</v>
      </c>
      <c r="C63" s="105">
        <v>0</v>
      </c>
      <c r="D63" s="105">
        <f t="shared" si="14"/>
        <v>0</v>
      </c>
      <c r="E63" s="105">
        <v>0</v>
      </c>
      <c r="F63" s="105"/>
      <c r="G63" s="105">
        <f t="shared" si="10"/>
        <v>0</v>
      </c>
    </row>
    <row r="64" spans="1:7">
      <c r="A64" s="15"/>
      <c r="B64" s="107"/>
      <c r="C64" s="107"/>
      <c r="D64" s="107"/>
      <c r="E64" s="107"/>
      <c r="F64" s="107"/>
      <c r="G64" s="107"/>
    </row>
    <row r="65" spans="1:7">
      <c r="A65" s="39" t="s">
        <v>300</v>
      </c>
      <c r="B65" s="108">
        <f>B45+B54+B59+B62+B63</f>
        <v>0</v>
      </c>
      <c r="C65" s="108">
        <f t="shared" ref="C65:F65" si="15">C45+C54+C59+C62+C63</f>
        <v>0</v>
      </c>
      <c r="D65" s="108">
        <f t="shared" si="15"/>
        <v>0</v>
      </c>
      <c r="E65" s="108">
        <f t="shared" si="15"/>
        <v>0</v>
      </c>
      <c r="F65" s="108">
        <f t="shared" si="15"/>
        <v>0</v>
      </c>
      <c r="G65" s="108">
        <f>F65-B65</f>
        <v>0</v>
      </c>
    </row>
    <row r="66" spans="1:7">
      <c r="A66" s="15"/>
      <c r="B66" s="107"/>
      <c r="C66" s="107"/>
      <c r="D66" s="107"/>
      <c r="E66" s="107"/>
      <c r="F66" s="107"/>
      <c r="G66" s="107"/>
    </row>
    <row r="67" spans="1:7">
      <c r="A67" s="39" t="s">
        <v>301</v>
      </c>
      <c r="B67" s="108">
        <f>B68</f>
        <v>0</v>
      </c>
      <c r="C67" s="108">
        <f t="shared" ref="C67:G67" si="16">C68</f>
        <v>0</v>
      </c>
      <c r="D67" s="108">
        <f t="shared" si="16"/>
        <v>0</v>
      </c>
      <c r="E67" s="108">
        <f t="shared" si="16"/>
        <v>0</v>
      </c>
      <c r="F67" s="108">
        <f t="shared" si="16"/>
        <v>0</v>
      </c>
      <c r="G67" s="108">
        <f t="shared" si="16"/>
        <v>0</v>
      </c>
    </row>
    <row r="68" spans="1:7">
      <c r="A68" s="33" t="s">
        <v>302</v>
      </c>
      <c r="B68" s="105">
        <v>0</v>
      </c>
      <c r="C68" s="105">
        <v>0</v>
      </c>
      <c r="D68" s="105">
        <f>B68+C68</f>
        <v>0</v>
      </c>
      <c r="E68" s="105">
        <v>0</v>
      </c>
      <c r="F68" s="105">
        <v>0</v>
      </c>
      <c r="G68" s="105">
        <f t="shared" ref="G68" si="17">F68-B68</f>
        <v>0</v>
      </c>
    </row>
    <row r="69" spans="1:7">
      <c r="A69" s="15"/>
      <c r="B69" s="107"/>
      <c r="C69" s="107"/>
      <c r="D69" s="107"/>
      <c r="E69" s="107"/>
      <c r="F69" s="107"/>
      <c r="G69" s="107"/>
    </row>
    <row r="70" spans="1:7">
      <c r="A70" s="39" t="s">
        <v>303</v>
      </c>
      <c r="B70" s="108">
        <f>B41+B65+B67</f>
        <v>5231224</v>
      </c>
      <c r="C70" s="108">
        <f t="shared" ref="C70:G70" si="18">C41+C65+C67</f>
        <v>308792.3</v>
      </c>
      <c r="D70" s="108">
        <f t="shared" si="18"/>
        <v>5540016.3</v>
      </c>
      <c r="E70" s="108">
        <f t="shared" si="18"/>
        <v>5540016.3</v>
      </c>
      <c r="F70" s="108">
        <f t="shared" si="18"/>
        <v>5540016.3</v>
      </c>
      <c r="G70" s="108">
        <f t="shared" si="18"/>
        <v>308792.3</v>
      </c>
    </row>
    <row r="71" spans="1:7">
      <c r="A71" s="15"/>
      <c r="B71" s="107"/>
      <c r="C71" s="107"/>
      <c r="D71" s="107"/>
      <c r="E71" s="107"/>
      <c r="F71" s="107"/>
      <c r="G71" s="107"/>
    </row>
    <row r="72" spans="1:7">
      <c r="A72" s="39" t="s">
        <v>304</v>
      </c>
      <c r="B72" s="107"/>
      <c r="C72" s="107"/>
      <c r="D72" s="107"/>
      <c r="E72" s="107"/>
      <c r="F72" s="107"/>
      <c r="G72" s="107"/>
    </row>
    <row r="73" spans="1:7">
      <c r="A73" s="14" t="s">
        <v>305</v>
      </c>
      <c r="B73" s="105">
        <v>0</v>
      </c>
      <c r="C73" s="105">
        <v>0</v>
      </c>
      <c r="D73" s="105">
        <f t="shared" ref="D73:D74" si="19">B73+C73</f>
        <v>0</v>
      </c>
      <c r="E73" s="105">
        <v>0</v>
      </c>
      <c r="F73" s="105">
        <v>0</v>
      </c>
      <c r="G73" s="105">
        <f t="shared" ref="G73:G74" si="20">F73-B73</f>
        <v>0</v>
      </c>
    </row>
    <row r="74" ht="30" spans="1:7">
      <c r="A74" s="14" t="s">
        <v>306</v>
      </c>
      <c r="B74" s="105">
        <v>0</v>
      </c>
      <c r="C74" s="105">
        <v>0</v>
      </c>
      <c r="D74" s="105">
        <f t="shared" si="19"/>
        <v>0</v>
      </c>
      <c r="E74" s="105">
        <v>0</v>
      </c>
      <c r="F74" s="105">
        <v>0</v>
      </c>
      <c r="G74" s="105">
        <f t="shared" si="20"/>
        <v>0</v>
      </c>
    </row>
    <row r="75" spans="1:7">
      <c r="A75" s="10" t="s">
        <v>307</v>
      </c>
      <c r="B75" s="108">
        <f>B73+B74</f>
        <v>0</v>
      </c>
      <c r="C75" s="108">
        <f t="shared" ref="C75:G75" si="21">C73+C74</f>
        <v>0</v>
      </c>
      <c r="D75" s="108">
        <f t="shared" si="21"/>
        <v>0</v>
      </c>
      <c r="E75" s="108">
        <f t="shared" si="21"/>
        <v>0</v>
      </c>
      <c r="F75" s="108">
        <f t="shared" si="21"/>
        <v>0</v>
      </c>
      <c r="G75" s="108">
        <f t="shared" si="21"/>
        <v>0</v>
      </c>
    </row>
    <row r="76" spans="1:7">
      <c r="A76" s="21"/>
      <c r="B76" s="128"/>
      <c r="C76" s="128"/>
      <c r="D76" s="128"/>
      <c r="E76" s="128"/>
      <c r="F76" s="128"/>
      <c r="G76" s="128"/>
    </row>
    <row r="77" spans="1:7">
      <c r="A77" s="75" t="s">
        <v>124</v>
      </c>
      <c r="B77" s="75"/>
      <c r="C77" s="75"/>
      <c r="D77" s="75"/>
      <c r="E77" s="75"/>
      <c r="F77" s="75"/>
      <c r="G77" s="75"/>
    </row>
    <row r="78" spans="1:7">
      <c r="A78" s="76"/>
      <c r="B78" s="76"/>
      <c r="C78" s="77"/>
      <c r="D78" s="77"/>
      <c r="E78" s="77"/>
      <c r="F78" s="77"/>
      <c r="G78" s="77"/>
    </row>
    <row r="79" spans="1:7">
      <c r="A79" s="76"/>
      <c r="B79" s="76"/>
      <c r="C79" s="77"/>
      <c r="D79" s="77"/>
      <c r="E79" s="77"/>
      <c r="F79" s="77"/>
      <c r="G79" s="77"/>
    </row>
    <row r="80" spans="1:7">
      <c r="A80" s="76"/>
      <c r="B80" s="76"/>
      <c r="C80" s="77"/>
      <c r="D80" s="77"/>
      <c r="E80" s="77"/>
      <c r="F80" s="77"/>
      <c r="G80" s="77"/>
    </row>
    <row r="81" spans="1:7">
      <c r="A81" s="76"/>
      <c r="B81" s="76"/>
      <c r="C81" s="77"/>
      <c r="D81" s="77"/>
      <c r="E81" s="77"/>
      <c r="F81" s="77"/>
      <c r="G81" s="77"/>
    </row>
    <row r="82" spans="1:7">
      <c r="A82" s="76"/>
      <c r="B82" s="76"/>
      <c r="C82" s="77"/>
      <c r="D82" s="77"/>
      <c r="E82" s="77"/>
      <c r="F82" s="77"/>
      <c r="G82" s="77"/>
    </row>
    <row r="83" spans="1:7">
      <c r="A83" s="78"/>
      <c r="B83" s="79"/>
      <c r="C83" s="80"/>
      <c r="D83" s="81"/>
      <c r="E83" s="82"/>
      <c r="F83" s="83"/>
      <c r="G83" s="82"/>
    </row>
    <row r="84" ht="15.75" spans="1:7">
      <c r="A84" s="84" t="s">
        <v>125</v>
      </c>
      <c r="B84" s="79"/>
      <c r="C84" s="85" t="s">
        <v>126</v>
      </c>
      <c r="D84" s="82"/>
      <c r="E84" s="82"/>
      <c r="F84" s="83"/>
      <c r="G84" s="82"/>
    </row>
    <row r="85" spans="1:7">
      <c r="A85" s="86" t="s">
        <v>127</v>
      </c>
      <c r="B85" s="79"/>
      <c r="C85" s="87" t="s">
        <v>128</v>
      </c>
      <c r="D85" s="82"/>
      <c r="E85" s="82"/>
      <c r="F85" s="83"/>
      <c r="G85" s="82"/>
    </row>
  </sheetData>
  <mergeCells count="9">
    <mergeCell ref="A1:G1"/>
    <mergeCell ref="A2:G2"/>
    <mergeCell ref="A3:G3"/>
    <mergeCell ref="A4:G4"/>
    <mergeCell ref="A5:G5"/>
    <mergeCell ref="B6:F6"/>
    <mergeCell ref="A77:G77"/>
    <mergeCell ref="A6:A7"/>
    <mergeCell ref="G6:G7"/>
  </mergeCells>
  <pageMargins left="0.25" right="0.25" top="0.75" bottom="0.75" header="0.3" footer="0.3"/>
  <pageSetup paperSize="1" scale="4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showGridLines="0" view="pageBreakPreview" zoomScaleNormal="85" topLeftCell="A5" workbookViewId="0">
      <selection activeCell="A28" sqref="$A28:$XFD28"/>
    </sheetView>
  </sheetViews>
  <sheetFormatPr defaultColWidth="11" defaultRowHeight="15" outlineLevelCol="7"/>
  <cols>
    <col min="1" max="1" width="103.285714285714" customWidth="1"/>
    <col min="2" max="5" width="21" customWidth="1"/>
    <col min="6" max="6" width="20.8571428571429" customWidth="1"/>
    <col min="7" max="7" width="21" customWidth="1"/>
  </cols>
  <sheetData>
    <row r="1" ht="48.75" customHeight="1" spans="1:7">
      <c r="A1" s="67" t="s">
        <v>308</v>
      </c>
      <c r="B1" s="22"/>
      <c r="C1" s="22"/>
      <c r="D1" s="22"/>
      <c r="E1" s="22"/>
      <c r="F1" s="22"/>
      <c r="G1" s="22"/>
    </row>
    <row r="2" spans="1:7">
      <c r="A2" s="60" t="s">
        <v>1</v>
      </c>
      <c r="B2" s="60"/>
      <c r="C2" s="60"/>
      <c r="D2" s="60"/>
      <c r="E2" s="60"/>
      <c r="F2" s="60"/>
      <c r="G2" s="60"/>
    </row>
    <row r="3" spans="1:7">
      <c r="A3" s="110" t="s">
        <v>309</v>
      </c>
      <c r="B3" s="110"/>
      <c r="C3" s="110"/>
      <c r="D3" s="110"/>
      <c r="E3" s="110"/>
      <c r="F3" s="110"/>
      <c r="G3" s="110"/>
    </row>
    <row r="4" spans="1:7">
      <c r="A4" s="110" t="s">
        <v>310</v>
      </c>
      <c r="B4" s="110"/>
      <c r="C4" s="110"/>
      <c r="D4" s="110"/>
      <c r="E4" s="110"/>
      <c r="F4" s="110"/>
      <c r="G4" s="110"/>
    </row>
    <row r="5" spans="1:7">
      <c r="A5" s="110" t="s">
        <v>173</v>
      </c>
      <c r="B5" s="110"/>
      <c r="C5" s="110"/>
      <c r="D5" s="110"/>
      <c r="E5" s="110"/>
      <c r="F5" s="110"/>
      <c r="G5" s="110"/>
    </row>
    <row r="6" spans="1:7">
      <c r="A6" s="61" t="s">
        <v>4</v>
      </c>
      <c r="B6" s="61"/>
      <c r="C6" s="61"/>
      <c r="D6" s="61"/>
      <c r="E6" s="61"/>
      <c r="F6" s="61"/>
      <c r="G6" s="61"/>
    </row>
    <row r="7" spans="1:7">
      <c r="A7" s="68" t="s">
        <v>6</v>
      </c>
      <c r="B7" s="68" t="s">
        <v>311</v>
      </c>
      <c r="C7" s="68"/>
      <c r="D7" s="68"/>
      <c r="E7" s="68"/>
      <c r="F7" s="68"/>
      <c r="G7" s="44" t="s">
        <v>312</v>
      </c>
    </row>
    <row r="8" ht="30" spans="1:7">
      <c r="A8" s="68"/>
      <c r="B8" s="68" t="s">
        <v>313</v>
      </c>
      <c r="C8" s="68" t="s">
        <v>314</v>
      </c>
      <c r="D8" s="68" t="s">
        <v>315</v>
      </c>
      <c r="E8" s="68" t="s">
        <v>199</v>
      </c>
      <c r="F8" s="68" t="s">
        <v>316</v>
      </c>
      <c r="G8" s="68"/>
    </row>
    <row r="9" spans="1:7">
      <c r="A9" s="111" t="s">
        <v>317</v>
      </c>
      <c r="B9" s="112">
        <f>B10+B18+B189+B28+B38+B48+B58+B62+B71+B75</f>
        <v>5026224</v>
      </c>
      <c r="C9" s="112">
        <f t="shared" ref="C9:G9" si="0">C10+C18+C189+C28+C38+C48+C58+C62+C71+C75</f>
        <v>308792.3</v>
      </c>
      <c r="D9" s="112">
        <f t="shared" si="0"/>
        <v>5335016.3</v>
      </c>
      <c r="E9" s="112">
        <f t="shared" si="0"/>
        <v>5126288.25</v>
      </c>
      <c r="F9" s="112">
        <f t="shared" si="0"/>
        <v>5126288.25</v>
      </c>
      <c r="G9" s="112">
        <f t="shared" si="0"/>
        <v>208728.05</v>
      </c>
    </row>
    <row r="10" spans="1:7">
      <c r="A10" s="113" t="s">
        <v>318</v>
      </c>
      <c r="B10" s="114">
        <f>SUM(B11:B17)</f>
        <v>3769681.4</v>
      </c>
      <c r="C10" s="114">
        <f t="shared" ref="C10:G10" si="1">SUM(C11:C17)</f>
        <v>-186512.21</v>
      </c>
      <c r="D10" s="114">
        <f t="shared" si="1"/>
        <v>3583169.19</v>
      </c>
      <c r="E10" s="114">
        <f t="shared" si="1"/>
        <v>3545027.56</v>
      </c>
      <c r="F10" s="114">
        <f t="shared" si="1"/>
        <v>3545027.56</v>
      </c>
      <c r="G10" s="114">
        <f t="shared" si="1"/>
        <v>38141.6299999999</v>
      </c>
    </row>
    <row r="11" spans="1:8">
      <c r="A11" s="115" t="s">
        <v>319</v>
      </c>
      <c r="B11" s="114">
        <v>1265712</v>
      </c>
      <c r="C11" s="114">
        <v>-21372</v>
      </c>
      <c r="D11" s="114">
        <f>B11+C11</f>
        <v>1244340</v>
      </c>
      <c r="E11" s="114">
        <v>1244340</v>
      </c>
      <c r="F11" s="114">
        <v>1244340</v>
      </c>
      <c r="G11" s="114">
        <f>D11-E11</f>
        <v>0</v>
      </c>
      <c r="H11" s="116" t="s">
        <v>320</v>
      </c>
    </row>
    <row r="12" spans="1:8">
      <c r="A12" s="115" t="s">
        <v>321</v>
      </c>
      <c r="B12" s="114">
        <v>1703906.63</v>
      </c>
      <c r="C12" s="114">
        <v>-107127</v>
      </c>
      <c r="D12" s="114">
        <f t="shared" ref="D12:D17" si="2">B12+C12</f>
        <v>1596779.63</v>
      </c>
      <c r="E12" s="114">
        <v>1558638</v>
      </c>
      <c r="F12" s="114">
        <v>1558638</v>
      </c>
      <c r="G12" s="114">
        <f t="shared" ref="G12:G17" si="3">D12-E12</f>
        <v>38141.6299999999</v>
      </c>
      <c r="H12" s="116" t="s">
        <v>322</v>
      </c>
    </row>
    <row r="13" spans="1:8">
      <c r="A13" s="115" t="s">
        <v>323</v>
      </c>
      <c r="B13" s="114">
        <v>270766.77</v>
      </c>
      <c r="C13" s="114">
        <v>31280.31</v>
      </c>
      <c r="D13" s="114">
        <f t="shared" si="2"/>
        <v>302047.08</v>
      </c>
      <c r="E13" s="114">
        <v>302047.08</v>
      </c>
      <c r="F13" s="114">
        <v>302047.08</v>
      </c>
      <c r="G13" s="114">
        <f t="shared" si="3"/>
        <v>0</v>
      </c>
      <c r="H13" s="116" t="s">
        <v>324</v>
      </c>
    </row>
    <row r="14" spans="1:8">
      <c r="A14" s="115" t="s">
        <v>325</v>
      </c>
      <c r="B14" s="114">
        <v>0</v>
      </c>
      <c r="C14" s="114">
        <v>24334.58</v>
      </c>
      <c r="D14" s="114">
        <f t="shared" si="2"/>
        <v>24334.58</v>
      </c>
      <c r="E14" s="114">
        <v>24334.58</v>
      </c>
      <c r="F14" s="114">
        <v>24334.58</v>
      </c>
      <c r="G14" s="114">
        <f t="shared" si="3"/>
        <v>0</v>
      </c>
      <c r="H14" s="116" t="s">
        <v>326</v>
      </c>
    </row>
    <row r="15" spans="1:8">
      <c r="A15" s="115" t="s">
        <v>327</v>
      </c>
      <c r="B15" s="114">
        <v>118000</v>
      </c>
      <c r="C15" s="114">
        <v>-112392.1</v>
      </c>
      <c r="D15" s="114">
        <f t="shared" si="2"/>
        <v>5607.89999999999</v>
      </c>
      <c r="E15" s="114">
        <v>5607.9</v>
      </c>
      <c r="F15" s="114">
        <v>5607.9</v>
      </c>
      <c r="G15" s="114">
        <f t="shared" si="3"/>
        <v>0</v>
      </c>
      <c r="H15" s="116" t="s">
        <v>328</v>
      </c>
    </row>
    <row r="16" spans="1:8">
      <c r="A16" s="115" t="s">
        <v>329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  <c r="H16" s="116" t="s">
        <v>330</v>
      </c>
    </row>
    <row r="17" spans="1:8">
      <c r="A17" s="115" t="s">
        <v>331</v>
      </c>
      <c r="B17" s="114">
        <v>411296</v>
      </c>
      <c r="C17" s="114">
        <v>-1236</v>
      </c>
      <c r="D17" s="114">
        <f t="shared" si="2"/>
        <v>410060</v>
      </c>
      <c r="E17" s="114">
        <v>410060</v>
      </c>
      <c r="F17" s="114">
        <v>410060</v>
      </c>
      <c r="G17" s="114">
        <f t="shared" si="3"/>
        <v>0</v>
      </c>
      <c r="H17" s="116" t="s">
        <v>332</v>
      </c>
    </row>
    <row r="18" spans="1:7">
      <c r="A18" s="113" t="s">
        <v>333</v>
      </c>
      <c r="B18" s="114">
        <f>SUM(B19:B27)</f>
        <v>311500</v>
      </c>
      <c r="C18" s="114">
        <f t="shared" ref="C18:G18" si="4">SUM(C19:C27)</f>
        <v>52902.81</v>
      </c>
      <c r="D18" s="114">
        <f t="shared" si="4"/>
        <v>364402.81</v>
      </c>
      <c r="E18" s="114">
        <f t="shared" si="4"/>
        <v>305371.06</v>
      </c>
      <c r="F18" s="114">
        <f t="shared" si="4"/>
        <v>305371.06</v>
      </c>
      <c r="G18" s="114">
        <f t="shared" si="4"/>
        <v>59031.75</v>
      </c>
    </row>
    <row r="19" spans="1:8">
      <c r="A19" s="115" t="s">
        <v>334</v>
      </c>
      <c r="B19" s="114">
        <v>149000</v>
      </c>
      <c r="C19" s="114">
        <v>46476.09</v>
      </c>
      <c r="D19" s="114">
        <f t="shared" ref="D19:D27" si="5">B19+C19</f>
        <v>195476.09</v>
      </c>
      <c r="E19" s="114">
        <v>142952.6</v>
      </c>
      <c r="F19" s="114">
        <v>142952.6</v>
      </c>
      <c r="G19" s="114">
        <f t="shared" ref="G19:G27" si="6">D19-E19</f>
        <v>52523.49</v>
      </c>
      <c r="H19" s="116" t="s">
        <v>335</v>
      </c>
    </row>
    <row r="20" spans="1:8">
      <c r="A20" s="115" t="s">
        <v>336</v>
      </c>
      <c r="B20" s="114"/>
      <c r="C20" s="114"/>
      <c r="D20" s="114">
        <f t="shared" si="5"/>
        <v>0</v>
      </c>
      <c r="E20" s="114"/>
      <c r="F20" s="114"/>
      <c r="G20" s="114">
        <f t="shared" si="6"/>
        <v>0</v>
      </c>
      <c r="H20" s="116" t="s">
        <v>337</v>
      </c>
    </row>
    <row r="21" spans="1:8">
      <c r="A21" s="115" t="s">
        <v>338</v>
      </c>
      <c r="B21" s="114"/>
      <c r="C21" s="114"/>
      <c r="D21" s="114">
        <f t="shared" si="5"/>
        <v>0</v>
      </c>
      <c r="E21" s="114"/>
      <c r="F21" s="114"/>
      <c r="G21" s="114">
        <f t="shared" si="6"/>
        <v>0</v>
      </c>
      <c r="H21" s="116" t="s">
        <v>339</v>
      </c>
    </row>
    <row r="22" spans="1:8">
      <c r="A22" s="115" t="s">
        <v>340</v>
      </c>
      <c r="B22" s="114"/>
      <c r="C22" s="114"/>
      <c r="D22" s="114">
        <f t="shared" si="5"/>
        <v>0</v>
      </c>
      <c r="E22" s="114"/>
      <c r="F22" s="114"/>
      <c r="G22" s="114">
        <f t="shared" si="6"/>
        <v>0</v>
      </c>
      <c r="H22" s="116" t="s">
        <v>341</v>
      </c>
    </row>
    <row r="23" spans="1:8">
      <c r="A23" s="115" t="s">
        <v>342</v>
      </c>
      <c r="B23" s="114">
        <v>20000</v>
      </c>
      <c r="C23" s="114">
        <v>-17900</v>
      </c>
      <c r="D23" s="114">
        <f t="shared" si="5"/>
        <v>2100</v>
      </c>
      <c r="E23" s="114">
        <v>2100</v>
      </c>
      <c r="F23" s="114">
        <v>2100</v>
      </c>
      <c r="G23" s="114">
        <f t="shared" si="6"/>
        <v>0</v>
      </c>
      <c r="H23" s="116" t="s">
        <v>343</v>
      </c>
    </row>
    <row r="24" spans="1:8">
      <c r="A24" s="115" t="s">
        <v>344</v>
      </c>
      <c r="B24" s="114">
        <v>80000</v>
      </c>
      <c r="C24" s="114">
        <v>-12714.24</v>
      </c>
      <c r="D24" s="114">
        <f t="shared" si="5"/>
        <v>67285.76</v>
      </c>
      <c r="E24" s="114">
        <v>67285.76</v>
      </c>
      <c r="F24" s="114">
        <v>67285.76</v>
      </c>
      <c r="G24" s="114">
        <f t="shared" si="6"/>
        <v>0</v>
      </c>
      <c r="H24" s="116" t="s">
        <v>345</v>
      </c>
    </row>
    <row r="25" spans="1:8">
      <c r="A25" s="115" t="s">
        <v>346</v>
      </c>
      <c r="B25" s="114">
        <v>62500</v>
      </c>
      <c r="C25" s="114">
        <v>37040.96</v>
      </c>
      <c r="D25" s="114">
        <f t="shared" si="5"/>
        <v>99540.96</v>
      </c>
      <c r="E25" s="114">
        <v>93032.7</v>
      </c>
      <c r="F25" s="114">
        <v>93032.7</v>
      </c>
      <c r="G25" s="114">
        <f t="shared" si="6"/>
        <v>6508.25999999999</v>
      </c>
      <c r="H25" s="116" t="s">
        <v>347</v>
      </c>
    </row>
    <row r="26" spans="1:8">
      <c r="A26" s="115" t="s">
        <v>348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  <c r="H26" s="116" t="s">
        <v>349</v>
      </c>
    </row>
    <row r="27" spans="1:8">
      <c r="A27" s="115" t="s">
        <v>350</v>
      </c>
      <c r="B27" s="114"/>
      <c r="C27" s="114"/>
      <c r="D27" s="114">
        <f t="shared" si="5"/>
        <v>0</v>
      </c>
      <c r="E27" s="114"/>
      <c r="F27" s="114"/>
      <c r="G27" s="114">
        <f t="shared" si="6"/>
        <v>0</v>
      </c>
      <c r="H27" s="116" t="s">
        <v>351</v>
      </c>
    </row>
    <row r="28" spans="1:7">
      <c r="A28" s="113" t="s">
        <v>352</v>
      </c>
      <c r="B28" s="114">
        <f>SUM(B29:B37)</f>
        <v>890042.6</v>
      </c>
      <c r="C28" s="114">
        <f t="shared" ref="C28:G28" si="7">SUM(C29:C37)</f>
        <v>327940.69</v>
      </c>
      <c r="D28" s="114">
        <f t="shared" si="7"/>
        <v>1217983.29</v>
      </c>
      <c r="E28" s="114">
        <f t="shared" si="7"/>
        <v>1106428.62</v>
      </c>
      <c r="F28" s="114">
        <f t="shared" si="7"/>
        <v>1106428.62</v>
      </c>
      <c r="G28" s="114">
        <f t="shared" si="7"/>
        <v>111554.67</v>
      </c>
    </row>
    <row r="29" spans="1:8">
      <c r="A29" s="115" t="s">
        <v>353</v>
      </c>
      <c r="B29" s="114">
        <v>135676</v>
      </c>
      <c r="C29" s="114">
        <v>-26824.42</v>
      </c>
      <c r="D29" s="114">
        <f t="shared" ref="D29:D82" si="8">B29+C29</f>
        <v>108851.58</v>
      </c>
      <c r="E29" s="114">
        <v>89060.58</v>
      </c>
      <c r="F29" s="114">
        <v>89060.58</v>
      </c>
      <c r="G29" s="114">
        <f t="shared" ref="G29:G37" si="9">D29-E29</f>
        <v>19791</v>
      </c>
      <c r="H29" s="116" t="s">
        <v>354</v>
      </c>
    </row>
    <row r="30" spans="1:8">
      <c r="A30" s="115" t="s">
        <v>355</v>
      </c>
      <c r="B30" s="114"/>
      <c r="C30" s="114"/>
      <c r="D30" s="114">
        <f t="shared" si="8"/>
        <v>0</v>
      </c>
      <c r="E30" s="114"/>
      <c r="F30" s="114"/>
      <c r="G30" s="114">
        <f t="shared" si="9"/>
        <v>0</v>
      </c>
      <c r="H30" s="116" t="s">
        <v>356</v>
      </c>
    </row>
    <row r="31" spans="1:8">
      <c r="A31" s="115" t="s">
        <v>357</v>
      </c>
      <c r="B31" s="114">
        <v>12000</v>
      </c>
      <c r="C31" s="114">
        <v>4577.24</v>
      </c>
      <c r="D31" s="114">
        <f t="shared" si="8"/>
        <v>16577.24</v>
      </c>
      <c r="E31" s="114">
        <v>16577.24</v>
      </c>
      <c r="F31" s="114">
        <v>16577.24</v>
      </c>
      <c r="G31" s="114">
        <f t="shared" si="9"/>
        <v>0</v>
      </c>
      <c r="H31" s="116" t="s">
        <v>358</v>
      </c>
    </row>
    <row r="32" spans="1:8">
      <c r="A32" s="115" t="s">
        <v>359</v>
      </c>
      <c r="B32" s="114">
        <v>31000</v>
      </c>
      <c r="C32" s="114">
        <v>-7842</v>
      </c>
      <c r="D32" s="114">
        <f t="shared" si="8"/>
        <v>23158</v>
      </c>
      <c r="E32" s="114">
        <v>23158</v>
      </c>
      <c r="F32" s="114">
        <v>23158</v>
      </c>
      <c r="G32" s="114">
        <f t="shared" si="9"/>
        <v>0</v>
      </c>
      <c r="H32" s="116" t="s">
        <v>360</v>
      </c>
    </row>
    <row r="33" spans="1:8">
      <c r="A33" s="115" t="s">
        <v>361</v>
      </c>
      <c r="B33" s="114">
        <v>95000</v>
      </c>
      <c r="C33" s="114">
        <v>164290.93</v>
      </c>
      <c r="D33" s="114">
        <f t="shared" si="8"/>
        <v>259290.93</v>
      </c>
      <c r="E33" s="114">
        <v>208736.44</v>
      </c>
      <c r="F33" s="114">
        <v>208736.44</v>
      </c>
      <c r="G33" s="114">
        <f t="shared" si="9"/>
        <v>50554.49</v>
      </c>
      <c r="H33" s="116" t="s">
        <v>362</v>
      </c>
    </row>
    <row r="34" spans="1:8">
      <c r="A34" s="115" t="s">
        <v>363</v>
      </c>
      <c r="B34" s="114"/>
      <c r="C34" s="114"/>
      <c r="D34" s="114">
        <f t="shared" si="8"/>
        <v>0</v>
      </c>
      <c r="E34" s="114"/>
      <c r="F34" s="114"/>
      <c r="G34" s="114">
        <f t="shared" si="9"/>
        <v>0</v>
      </c>
      <c r="H34" s="116" t="s">
        <v>364</v>
      </c>
    </row>
    <row r="35" spans="1:8">
      <c r="A35" s="115" t="s">
        <v>365</v>
      </c>
      <c r="B35" s="114">
        <v>81366.6</v>
      </c>
      <c r="C35" s="114">
        <v>-10606.64</v>
      </c>
      <c r="D35" s="114">
        <f t="shared" si="8"/>
        <v>70759.96</v>
      </c>
      <c r="E35" s="114">
        <v>70759.96</v>
      </c>
      <c r="F35" s="114">
        <v>70759.96</v>
      </c>
      <c r="G35" s="114">
        <f t="shared" si="9"/>
        <v>0</v>
      </c>
      <c r="H35" s="116" t="s">
        <v>366</v>
      </c>
    </row>
    <row r="36" spans="1:8">
      <c r="A36" s="115" t="s">
        <v>367</v>
      </c>
      <c r="B36" s="114">
        <v>425000</v>
      </c>
      <c r="C36" s="114">
        <v>208460.58</v>
      </c>
      <c r="D36" s="114">
        <f t="shared" si="8"/>
        <v>633460.58</v>
      </c>
      <c r="E36" s="114">
        <v>592251.4</v>
      </c>
      <c r="F36" s="114">
        <v>592251.4</v>
      </c>
      <c r="G36" s="114">
        <f t="shared" si="9"/>
        <v>41209.1799999999</v>
      </c>
      <c r="H36" s="116" t="s">
        <v>368</v>
      </c>
    </row>
    <row r="37" spans="1:8">
      <c r="A37" s="115" t="s">
        <v>369</v>
      </c>
      <c r="B37" s="114">
        <v>110000</v>
      </c>
      <c r="C37" s="114">
        <v>-4115</v>
      </c>
      <c r="D37" s="114">
        <f t="shared" si="8"/>
        <v>105885</v>
      </c>
      <c r="E37" s="114">
        <v>105885</v>
      </c>
      <c r="F37" s="114">
        <v>105885</v>
      </c>
      <c r="G37" s="114">
        <f t="shared" si="9"/>
        <v>0</v>
      </c>
      <c r="H37" s="116" t="s">
        <v>370</v>
      </c>
    </row>
    <row r="38" spans="1:7">
      <c r="A38" s="113" t="s">
        <v>371</v>
      </c>
      <c r="B38" s="114">
        <f>SUM(B39:B47)</f>
        <v>0</v>
      </c>
      <c r="C38" s="114">
        <f t="shared" ref="C38:G38" si="10">SUM(C39:C47)</f>
        <v>0</v>
      </c>
      <c r="D38" s="114">
        <f t="shared" si="10"/>
        <v>0</v>
      </c>
      <c r="E38" s="114">
        <f t="shared" si="10"/>
        <v>0</v>
      </c>
      <c r="F38" s="114">
        <f t="shared" si="10"/>
        <v>0</v>
      </c>
      <c r="G38" s="114">
        <f t="shared" si="10"/>
        <v>0</v>
      </c>
    </row>
    <row r="39" spans="1:8">
      <c r="A39" s="115" t="s">
        <v>372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  <c r="H39" s="116" t="s">
        <v>373</v>
      </c>
    </row>
    <row r="40" spans="1:8">
      <c r="A40" s="115" t="s">
        <v>374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  <c r="H40" s="116" t="s">
        <v>375</v>
      </c>
    </row>
    <row r="41" spans="1:8">
      <c r="A41" s="115" t="s">
        <v>376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  <c r="H41" s="116" t="s">
        <v>377</v>
      </c>
    </row>
    <row r="42" spans="1:8">
      <c r="A42" s="115" t="s">
        <v>378</v>
      </c>
      <c r="B42" s="114"/>
      <c r="C42" s="114"/>
      <c r="D42" s="114">
        <f t="shared" si="8"/>
        <v>0</v>
      </c>
      <c r="E42" s="114"/>
      <c r="F42" s="114"/>
      <c r="G42" s="114">
        <f t="shared" si="11"/>
        <v>0</v>
      </c>
      <c r="H42" s="116" t="s">
        <v>379</v>
      </c>
    </row>
    <row r="43" spans="1:8">
      <c r="A43" s="115" t="s">
        <v>380</v>
      </c>
      <c r="B43" s="114"/>
      <c r="C43" s="114"/>
      <c r="D43" s="114">
        <f t="shared" si="8"/>
        <v>0</v>
      </c>
      <c r="E43" s="114"/>
      <c r="F43" s="114"/>
      <c r="G43" s="114">
        <f t="shared" si="11"/>
        <v>0</v>
      </c>
      <c r="H43" s="116" t="s">
        <v>381</v>
      </c>
    </row>
    <row r="44" spans="1:8">
      <c r="A44" s="115" t="s">
        <v>382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  <c r="H44" s="116" t="s">
        <v>383</v>
      </c>
    </row>
    <row r="45" spans="1:8">
      <c r="A45" s="115" t="s">
        <v>384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  <c r="H45" s="116" t="s">
        <v>385</v>
      </c>
    </row>
    <row r="46" spans="1:8">
      <c r="A46" s="115" t="s">
        <v>386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  <c r="H46" s="116" t="s">
        <v>387</v>
      </c>
    </row>
    <row r="47" spans="1:8">
      <c r="A47" s="115" t="s">
        <v>388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  <c r="H47" s="116" t="s">
        <v>389</v>
      </c>
    </row>
    <row r="48" spans="1:7">
      <c r="A48" s="113" t="s">
        <v>390</v>
      </c>
      <c r="B48" s="114">
        <f>SUM(B49:B57)</f>
        <v>55000</v>
      </c>
      <c r="C48" s="114">
        <f t="shared" ref="C48:G48" si="12">SUM(C49:C57)</f>
        <v>114461.01</v>
      </c>
      <c r="D48" s="114">
        <f t="shared" si="12"/>
        <v>169461.01</v>
      </c>
      <c r="E48" s="114">
        <f t="shared" si="12"/>
        <v>169461.01</v>
      </c>
      <c r="F48" s="114">
        <f t="shared" si="12"/>
        <v>169461.01</v>
      </c>
      <c r="G48" s="114">
        <f t="shared" si="12"/>
        <v>0</v>
      </c>
    </row>
    <row r="49" spans="1:8">
      <c r="A49" s="115" t="s">
        <v>391</v>
      </c>
      <c r="B49" s="114">
        <v>20000</v>
      </c>
      <c r="C49" s="114">
        <v>82543.18</v>
      </c>
      <c r="D49" s="114">
        <f t="shared" si="8"/>
        <v>102543.18</v>
      </c>
      <c r="E49" s="114">
        <v>102543.18</v>
      </c>
      <c r="F49" s="114">
        <v>102543.18</v>
      </c>
      <c r="G49" s="114">
        <f t="shared" ref="G49:G57" si="13">D49-E49</f>
        <v>0</v>
      </c>
      <c r="H49" s="116" t="s">
        <v>392</v>
      </c>
    </row>
    <row r="50" spans="1:8">
      <c r="A50" s="115" t="s">
        <v>393</v>
      </c>
      <c r="B50" s="114">
        <v>25000</v>
      </c>
      <c r="C50" s="114">
        <v>38824.63</v>
      </c>
      <c r="D50" s="114">
        <f t="shared" si="8"/>
        <v>63824.63</v>
      </c>
      <c r="E50" s="114">
        <v>63824.63</v>
      </c>
      <c r="F50" s="114">
        <v>63824.63</v>
      </c>
      <c r="G50" s="114">
        <f t="shared" si="13"/>
        <v>0</v>
      </c>
      <c r="H50" s="116" t="s">
        <v>394</v>
      </c>
    </row>
    <row r="51" spans="1:8">
      <c r="A51" s="115" t="s">
        <v>395</v>
      </c>
      <c r="B51" s="114"/>
      <c r="C51" s="114"/>
      <c r="D51" s="114">
        <f t="shared" si="8"/>
        <v>0</v>
      </c>
      <c r="E51" s="114"/>
      <c r="F51" s="114"/>
      <c r="G51" s="114">
        <f t="shared" si="13"/>
        <v>0</v>
      </c>
      <c r="H51" s="116" t="s">
        <v>396</v>
      </c>
    </row>
    <row r="52" spans="1:8">
      <c r="A52" s="115" t="s">
        <v>397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  <c r="H52" s="116" t="s">
        <v>398</v>
      </c>
    </row>
    <row r="53" spans="1:8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  <c r="H53" s="116" t="s">
        <v>400</v>
      </c>
    </row>
    <row r="54" spans="1:8">
      <c r="A54" s="115" t="s">
        <v>401</v>
      </c>
      <c r="B54" s="114">
        <v>10000</v>
      </c>
      <c r="C54" s="114">
        <v>-7800</v>
      </c>
      <c r="D54" s="114">
        <f t="shared" si="8"/>
        <v>2200</v>
      </c>
      <c r="E54" s="114">
        <v>2200</v>
      </c>
      <c r="F54" s="114">
        <v>2200</v>
      </c>
      <c r="G54" s="114">
        <f t="shared" si="13"/>
        <v>0</v>
      </c>
      <c r="H54" s="116" t="s">
        <v>402</v>
      </c>
    </row>
    <row r="55" spans="1:8">
      <c r="A55" s="115" t="s">
        <v>403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  <c r="H55" s="116" t="s">
        <v>404</v>
      </c>
    </row>
    <row r="56" spans="1:8">
      <c r="A56" s="115" t="s">
        <v>405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  <c r="H56" s="116" t="s">
        <v>406</v>
      </c>
    </row>
    <row r="57" spans="1:8">
      <c r="A57" s="115" t="s">
        <v>407</v>
      </c>
      <c r="B57" s="114">
        <v>0</v>
      </c>
      <c r="C57" s="114">
        <v>893.2</v>
      </c>
      <c r="D57" s="114">
        <f t="shared" si="8"/>
        <v>893.2</v>
      </c>
      <c r="E57" s="114">
        <v>893.2</v>
      </c>
      <c r="F57" s="114">
        <v>893.2</v>
      </c>
      <c r="G57" s="114">
        <f t="shared" si="13"/>
        <v>0</v>
      </c>
      <c r="H57" s="116" t="s">
        <v>408</v>
      </c>
    </row>
    <row r="58" spans="1:7">
      <c r="A58" s="113" t="s">
        <v>409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8">
      <c r="A59" s="115" t="s">
        <v>410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  <c r="H59" s="116" t="s">
        <v>411</v>
      </c>
    </row>
    <row r="60" spans="1:8">
      <c r="A60" s="115" t="s">
        <v>412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  <c r="H60" s="116" t="s">
        <v>413</v>
      </c>
    </row>
    <row r="61" spans="1:8">
      <c r="A61" s="115" t="s">
        <v>414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  <c r="H61" s="116" t="s">
        <v>415</v>
      </c>
    </row>
    <row r="62" spans="1:7">
      <c r="A62" s="113" t="s">
        <v>416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8">
      <c r="A63" s="115" t="s">
        <v>417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  <c r="H63" s="116" t="s">
        <v>418</v>
      </c>
    </row>
    <row r="64" spans="1:8">
      <c r="A64" s="115" t="s">
        <v>419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  <c r="H64" s="116" t="s">
        <v>420</v>
      </c>
    </row>
    <row r="65" spans="1:8">
      <c r="A65" s="115" t="s">
        <v>421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  <c r="H65" s="116" t="s">
        <v>422</v>
      </c>
    </row>
    <row r="66" spans="1:8">
      <c r="A66" s="115" t="s">
        <v>423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  <c r="H66" s="116" t="s">
        <v>424</v>
      </c>
    </row>
    <row r="67" spans="1:8">
      <c r="A67" s="115" t="s">
        <v>425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  <c r="H67" s="116" t="s">
        <v>426</v>
      </c>
    </row>
    <row r="68" spans="1:8">
      <c r="A68" s="115" t="s">
        <v>427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  <c r="H68" s="116"/>
    </row>
    <row r="69" spans="1:8">
      <c r="A69" s="115" t="s">
        <v>428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  <c r="H69" s="116" t="s">
        <v>429</v>
      </c>
    </row>
    <row r="70" spans="1:8">
      <c r="A70" s="115" t="s">
        <v>430</v>
      </c>
      <c r="B70" s="114"/>
      <c r="C70" s="114"/>
      <c r="D70" s="114">
        <f t="shared" si="8"/>
        <v>0</v>
      </c>
      <c r="E70" s="114"/>
      <c r="F70" s="114"/>
      <c r="G70" s="114">
        <f t="shared" si="17"/>
        <v>0</v>
      </c>
      <c r="H70" s="116" t="s">
        <v>431</v>
      </c>
    </row>
    <row r="71" spans="1:7">
      <c r="A71" s="113" t="s">
        <v>432</v>
      </c>
      <c r="B71" s="114">
        <f>SUM(B72:B74)</f>
        <v>0</v>
      </c>
      <c r="C71" s="114">
        <f t="shared" ref="C71:G71" si="18">SUM(C72:C74)</f>
        <v>0</v>
      </c>
      <c r="D71" s="114">
        <f t="shared" si="18"/>
        <v>0</v>
      </c>
      <c r="E71" s="114">
        <f t="shared" si="18"/>
        <v>0</v>
      </c>
      <c r="F71" s="114">
        <f t="shared" si="18"/>
        <v>0</v>
      </c>
      <c r="G71" s="114">
        <f t="shared" si="18"/>
        <v>0</v>
      </c>
    </row>
    <row r="72" spans="1:8">
      <c r="A72" s="115" t="s">
        <v>433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  <c r="H72" s="116" t="s">
        <v>434</v>
      </c>
    </row>
    <row r="73" spans="1:8">
      <c r="A73" s="115" t="s">
        <v>435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  <c r="H73" s="116" t="s">
        <v>436</v>
      </c>
    </row>
    <row r="74" spans="1:8">
      <c r="A74" s="115" t="s">
        <v>437</v>
      </c>
      <c r="B74" s="114"/>
      <c r="C74" s="114"/>
      <c r="D74" s="114">
        <f t="shared" si="8"/>
        <v>0</v>
      </c>
      <c r="E74" s="114"/>
      <c r="F74" s="114"/>
      <c r="G74" s="114">
        <f t="shared" si="19"/>
        <v>0</v>
      </c>
      <c r="H74" s="116" t="s">
        <v>438</v>
      </c>
    </row>
    <row r="75" spans="1:7">
      <c r="A75" s="113" t="s">
        <v>439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8">
      <c r="A76" s="115" t="s">
        <v>440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  <c r="H76" s="116" t="s">
        <v>441</v>
      </c>
    </row>
    <row r="77" spans="1:8">
      <c r="A77" s="115" t="s">
        <v>442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  <c r="H77" s="116" t="s">
        <v>443</v>
      </c>
    </row>
    <row r="78" spans="1:8">
      <c r="A78" s="115" t="s">
        <v>444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  <c r="H78" s="116" t="s">
        <v>445</v>
      </c>
    </row>
    <row r="79" spans="1:8">
      <c r="A79" s="115" t="s">
        <v>446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  <c r="H79" s="116" t="s">
        <v>447</v>
      </c>
    </row>
    <row r="80" spans="1:8">
      <c r="A80" s="115" t="s">
        <v>448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  <c r="H80" s="116" t="s">
        <v>449</v>
      </c>
    </row>
    <row r="81" spans="1:8">
      <c r="A81" s="115" t="s">
        <v>450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  <c r="H81" s="116" t="s">
        <v>451</v>
      </c>
    </row>
    <row r="82" spans="1:8">
      <c r="A82" s="115" t="s">
        <v>452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  <c r="H82" s="116" t="s">
        <v>453</v>
      </c>
    </row>
    <row r="83" spans="1:7">
      <c r="A83" s="117"/>
      <c r="B83" s="118"/>
      <c r="C83" s="118"/>
      <c r="D83" s="118"/>
      <c r="E83" s="118"/>
      <c r="F83" s="118"/>
      <c r="G83" s="118"/>
    </row>
    <row r="84" spans="1:7">
      <c r="A84" s="119" t="s">
        <v>454</v>
      </c>
      <c r="B84" s="112">
        <f>B85+B93+B103+B113+B123+B133+B137+B146+B150</f>
        <v>205000</v>
      </c>
      <c r="C84" s="112">
        <f t="shared" ref="C84:G84" si="22">C85+C93+C103+C113+C123+C133+C137+C146+C150</f>
        <v>0</v>
      </c>
      <c r="D84" s="112">
        <f t="shared" si="22"/>
        <v>205000</v>
      </c>
      <c r="E84" s="112">
        <f t="shared" si="22"/>
        <v>205000</v>
      </c>
      <c r="F84" s="112">
        <f t="shared" si="22"/>
        <v>205000</v>
      </c>
      <c r="G84" s="112">
        <f t="shared" si="22"/>
        <v>0</v>
      </c>
    </row>
    <row r="85" spans="1:7">
      <c r="A85" s="113" t="s">
        <v>318</v>
      </c>
      <c r="B85" s="114">
        <f>SUM(B86:B92)</f>
        <v>205000</v>
      </c>
      <c r="C85" s="114">
        <f t="shared" ref="C85:G85" si="23">SUM(C86:C92)</f>
        <v>0</v>
      </c>
      <c r="D85" s="114">
        <f t="shared" si="23"/>
        <v>205000</v>
      </c>
      <c r="E85" s="114">
        <f t="shared" si="23"/>
        <v>205000</v>
      </c>
      <c r="F85" s="114">
        <f t="shared" si="23"/>
        <v>205000</v>
      </c>
      <c r="G85" s="114">
        <f t="shared" si="23"/>
        <v>0</v>
      </c>
    </row>
    <row r="86" spans="1:8">
      <c r="A86" s="115" t="s">
        <v>319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  <c r="H86" s="116" t="s">
        <v>455</v>
      </c>
    </row>
    <row r="87" spans="1:8">
      <c r="A87" s="115" t="s">
        <v>321</v>
      </c>
      <c r="B87" s="114">
        <v>205000</v>
      </c>
      <c r="C87" s="114">
        <v>0</v>
      </c>
      <c r="D87" s="114">
        <f t="shared" si="24"/>
        <v>205000</v>
      </c>
      <c r="E87" s="114">
        <v>205000</v>
      </c>
      <c r="F87" s="114">
        <v>205000</v>
      </c>
      <c r="G87" s="114">
        <f t="shared" si="25"/>
        <v>0</v>
      </c>
      <c r="H87" s="116" t="s">
        <v>456</v>
      </c>
    </row>
    <row r="88" spans="1:8">
      <c r="A88" s="115" t="s">
        <v>323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  <c r="H88" s="116" t="s">
        <v>457</v>
      </c>
    </row>
    <row r="89" spans="1:8">
      <c r="A89" s="115" t="s">
        <v>325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  <c r="H89" s="116" t="s">
        <v>458</v>
      </c>
    </row>
    <row r="90" spans="1:8">
      <c r="A90" s="115" t="s">
        <v>327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  <c r="H90" s="116" t="s">
        <v>459</v>
      </c>
    </row>
    <row r="91" spans="1:8">
      <c r="A91" s="115" t="s">
        <v>329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  <c r="H91" s="116" t="s">
        <v>460</v>
      </c>
    </row>
    <row r="92" spans="1:8">
      <c r="A92" s="115" t="s">
        <v>331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  <c r="H92" s="116" t="s">
        <v>461</v>
      </c>
    </row>
    <row r="93" spans="1:7">
      <c r="A93" s="113" t="s">
        <v>333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8">
      <c r="A94" s="115" t="s">
        <v>334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  <c r="H94" s="116" t="s">
        <v>462</v>
      </c>
    </row>
    <row r="95" spans="1:8">
      <c r="A95" s="115" t="s">
        <v>336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  <c r="H95" s="116" t="s">
        <v>463</v>
      </c>
    </row>
    <row r="96" spans="1:8">
      <c r="A96" s="115" t="s">
        <v>338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  <c r="H96" s="116" t="s">
        <v>464</v>
      </c>
    </row>
    <row r="97" spans="1:8">
      <c r="A97" s="115" t="s">
        <v>340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  <c r="H97" s="116" t="s">
        <v>465</v>
      </c>
    </row>
    <row r="98" spans="1:8">
      <c r="A98" s="120" t="s">
        <v>342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  <c r="H98" s="116" t="s">
        <v>466</v>
      </c>
    </row>
    <row r="99" spans="1:8">
      <c r="A99" s="115" t="s">
        <v>344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  <c r="H99" s="116" t="s">
        <v>467</v>
      </c>
    </row>
    <row r="100" spans="1:8">
      <c r="A100" s="115" t="s">
        <v>346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  <c r="H100" s="116" t="s">
        <v>468</v>
      </c>
    </row>
    <row r="101" spans="1:8">
      <c r="A101" s="115" t="s">
        <v>348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  <c r="H101" s="116" t="s">
        <v>469</v>
      </c>
    </row>
    <row r="102" spans="1:8">
      <c r="A102" s="115" t="s">
        <v>350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  <c r="H102" s="116" t="s">
        <v>470</v>
      </c>
    </row>
    <row r="103" spans="1:7">
      <c r="A103" s="113" t="s">
        <v>352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8">
      <c r="A104" s="115" t="s">
        <v>353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  <c r="H104" s="116" t="s">
        <v>471</v>
      </c>
    </row>
    <row r="105" spans="1:8">
      <c r="A105" s="115" t="s">
        <v>355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  <c r="H105" s="116" t="s">
        <v>472</v>
      </c>
    </row>
    <row r="106" spans="1:8">
      <c r="A106" s="115" t="s">
        <v>357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  <c r="H106" s="116" t="s">
        <v>473</v>
      </c>
    </row>
    <row r="107" spans="1:8">
      <c r="A107" s="115" t="s">
        <v>359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  <c r="H107" s="116" t="s">
        <v>474</v>
      </c>
    </row>
    <row r="108" spans="1:8">
      <c r="A108" s="115" t="s">
        <v>361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  <c r="H108" s="116" t="s">
        <v>475</v>
      </c>
    </row>
    <row r="109" spans="1:8">
      <c r="A109" s="115" t="s">
        <v>363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  <c r="H109" s="116" t="s">
        <v>476</v>
      </c>
    </row>
    <row r="110" spans="1:8">
      <c r="A110" s="115" t="s">
        <v>365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  <c r="H110" s="116" t="s">
        <v>477</v>
      </c>
    </row>
    <row r="111" spans="1:8">
      <c r="A111" s="115" t="s">
        <v>367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  <c r="H111" s="116" t="s">
        <v>478</v>
      </c>
    </row>
    <row r="112" spans="1:8">
      <c r="A112" s="115" t="s">
        <v>369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  <c r="H112" s="116" t="s">
        <v>479</v>
      </c>
    </row>
    <row r="113" spans="1:7">
      <c r="A113" s="113" t="s">
        <v>371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8">
      <c r="A114" s="115" t="s">
        <v>372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  <c r="H114" s="116" t="s">
        <v>480</v>
      </c>
    </row>
    <row r="115" spans="1:8">
      <c r="A115" s="115" t="s">
        <v>374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  <c r="H115" s="116" t="s">
        <v>481</v>
      </c>
    </row>
    <row r="116" spans="1:8">
      <c r="A116" s="115" t="s">
        <v>376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  <c r="H116" s="116" t="s">
        <v>482</v>
      </c>
    </row>
    <row r="117" spans="1:8">
      <c r="A117" s="115" t="s">
        <v>378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  <c r="H117" s="116" t="s">
        <v>483</v>
      </c>
    </row>
    <row r="118" spans="1:8">
      <c r="A118" s="115" t="s">
        <v>380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  <c r="H118" s="116" t="s">
        <v>484</v>
      </c>
    </row>
    <row r="119" spans="1:8">
      <c r="A119" s="115" t="s">
        <v>382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  <c r="H119" s="116" t="s">
        <v>485</v>
      </c>
    </row>
    <row r="120" spans="1:8">
      <c r="A120" s="115" t="s">
        <v>384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  <c r="H120" s="116" t="s">
        <v>486</v>
      </c>
    </row>
    <row r="121" spans="1:8">
      <c r="A121" s="115" t="s">
        <v>386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  <c r="H121" s="116" t="s">
        <v>487</v>
      </c>
    </row>
    <row r="122" spans="1:8">
      <c r="A122" s="115" t="s">
        <v>388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  <c r="H122" s="116" t="s">
        <v>488</v>
      </c>
    </row>
    <row r="123" spans="1:7">
      <c r="A123" s="113" t="s">
        <v>390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8">
      <c r="A124" s="115" t="s">
        <v>391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  <c r="H124" s="116" t="s">
        <v>489</v>
      </c>
    </row>
    <row r="125" spans="1:8">
      <c r="A125" s="115" t="s">
        <v>393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  <c r="H125" s="116" t="s">
        <v>490</v>
      </c>
    </row>
    <row r="126" spans="1:8">
      <c r="A126" s="115" t="s">
        <v>395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  <c r="H126" s="116" t="s">
        <v>491</v>
      </c>
    </row>
    <row r="127" spans="1:8">
      <c r="A127" s="115" t="s">
        <v>397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  <c r="H127" s="116" t="s">
        <v>492</v>
      </c>
    </row>
    <row r="128" spans="1:8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  <c r="H128" s="116" t="s">
        <v>493</v>
      </c>
    </row>
    <row r="129" spans="1:8">
      <c r="A129" s="115" t="s">
        <v>401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  <c r="H129" s="116" t="s">
        <v>494</v>
      </c>
    </row>
    <row r="130" spans="1:8">
      <c r="A130" s="115" t="s">
        <v>403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  <c r="H130" s="116" t="s">
        <v>495</v>
      </c>
    </row>
    <row r="131" spans="1:8">
      <c r="A131" s="115" t="s">
        <v>405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  <c r="H131" s="116" t="s">
        <v>496</v>
      </c>
    </row>
    <row r="132" spans="1:8">
      <c r="A132" s="115" t="s">
        <v>407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  <c r="H132" s="116" t="s">
        <v>497</v>
      </c>
    </row>
    <row r="133" spans="1:7">
      <c r="A133" s="113" t="s">
        <v>409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8">
      <c r="A134" s="115" t="s">
        <v>410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  <c r="H134" s="116" t="s">
        <v>498</v>
      </c>
    </row>
    <row r="135" spans="1:8">
      <c r="A135" s="115" t="s">
        <v>412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  <c r="H135" s="116" t="s">
        <v>499</v>
      </c>
    </row>
    <row r="136" spans="1:8">
      <c r="A136" s="115" t="s">
        <v>414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  <c r="H136" s="116" t="s">
        <v>500</v>
      </c>
    </row>
    <row r="137" spans="1:7">
      <c r="A137" s="113" t="s">
        <v>416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8">
      <c r="A138" s="115" t="s">
        <v>417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  <c r="H138" s="116" t="s">
        <v>501</v>
      </c>
    </row>
    <row r="139" spans="1:8">
      <c r="A139" s="115" t="s">
        <v>419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  <c r="H139" s="116" t="s">
        <v>502</v>
      </c>
    </row>
    <row r="140" spans="1:8">
      <c r="A140" s="115" t="s">
        <v>421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  <c r="H140" s="116" t="s">
        <v>503</v>
      </c>
    </row>
    <row r="141" spans="1:8">
      <c r="A141" s="115" t="s">
        <v>423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  <c r="H141" s="116" t="s">
        <v>504</v>
      </c>
    </row>
    <row r="142" spans="1:8">
      <c r="A142" s="115" t="s">
        <v>425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  <c r="H142" s="116" t="s">
        <v>505</v>
      </c>
    </row>
    <row r="143" spans="1:8">
      <c r="A143" s="115" t="s">
        <v>427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  <c r="H143" s="116"/>
    </row>
    <row r="144" spans="1:8">
      <c r="A144" s="115" t="s">
        <v>428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  <c r="H144" s="116" t="s">
        <v>506</v>
      </c>
    </row>
    <row r="145" spans="1:8">
      <c r="A145" s="115" t="s">
        <v>430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  <c r="H145" s="116" t="s">
        <v>507</v>
      </c>
    </row>
    <row r="146" spans="1:7">
      <c r="A146" s="113" t="s">
        <v>432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8">
      <c r="A147" s="115" t="s">
        <v>433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  <c r="H147" s="116" t="s">
        <v>508</v>
      </c>
    </row>
    <row r="148" spans="1:8">
      <c r="A148" s="115" t="s">
        <v>435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  <c r="H148" s="116" t="s">
        <v>509</v>
      </c>
    </row>
    <row r="149" spans="1:8">
      <c r="A149" s="115" t="s">
        <v>437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  <c r="H149" s="116" t="s">
        <v>510</v>
      </c>
    </row>
    <row r="150" spans="1:7">
      <c r="A150" s="113" t="s">
        <v>439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8">
      <c r="A151" s="115" t="s">
        <v>440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  <c r="H151" s="116" t="s">
        <v>511</v>
      </c>
    </row>
    <row r="152" spans="1:8">
      <c r="A152" s="115" t="s">
        <v>442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  <c r="H152" s="116" t="s">
        <v>512</v>
      </c>
    </row>
    <row r="153" spans="1:8">
      <c r="A153" s="115" t="s">
        <v>444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  <c r="H153" s="116" t="s">
        <v>513</v>
      </c>
    </row>
    <row r="154" spans="1:8">
      <c r="A154" s="120" t="s">
        <v>446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  <c r="H154" s="116" t="s">
        <v>514</v>
      </c>
    </row>
    <row r="155" spans="1:8">
      <c r="A155" s="115" t="s">
        <v>448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  <c r="H155" s="116" t="s">
        <v>515</v>
      </c>
    </row>
    <row r="156" spans="1:8">
      <c r="A156" s="115" t="s">
        <v>450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  <c r="H156" s="116" t="s">
        <v>516</v>
      </c>
    </row>
    <row r="157" spans="1:8">
      <c r="A157" s="115" t="s">
        <v>452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  <c r="H157" s="116" t="s">
        <v>517</v>
      </c>
    </row>
    <row r="158" spans="1:7">
      <c r="A158" s="121"/>
      <c r="B158" s="118"/>
      <c r="C158" s="118"/>
      <c r="D158" s="118"/>
      <c r="E158" s="118"/>
      <c r="F158" s="118"/>
      <c r="G158" s="118"/>
    </row>
    <row r="159" spans="1:7">
      <c r="A159" s="122" t="s">
        <v>518</v>
      </c>
      <c r="B159" s="112">
        <f>B9+B84</f>
        <v>5231224</v>
      </c>
      <c r="C159" s="112">
        <f t="shared" ref="C159:G159" si="47">C9+C84</f>
        <v>308792.3</v>
      </c>
      <c r="D159" s="112">
        <f t="shared" si="47"/>
        <v>5540016.3</v>
      </c>
      <c r="E159" s="112">
        <f t="shared" si="47"/>
        <v>5331288.25</v>
      </c>
      <c r="F159" s="112">
        <f t="shared" si="47"/>
        <v>5331288.25</v>
      </c>
      <c r="G159" s="112">
        <f t="shared" si="47"/>
        <v>208728.05</v>
      </c>
    </row>
    <row r="160" spans="1:7">
      <c r="A160" s="21"/>
      <c r="B160" s="123"/>
      <c r="C160" s="123"/>
      <c r="D160" s="123"/>
      <c r="E160" s="123"/>
      <c r="F160" s="123"/>
      <c r="G160" s="123"/>
    </row>
    <row r="161" spans="1:7">
      <c r="A161" s="75" t="s">
        <v>124</v>
      </c>
      <c r="B161" s="75"/>
      <c r="C161" s="75"/>
      <c r="D161" s="75"/>
      <c r="E161" s="75"/>
      <c r="F161" s="75"/>
      <c r="G161" s="75"/>
    </row>
    <row r="162" spans="1:7">
      <c r="A162" s="76"/>
      <c r="B162" s="76"/>
      <c r="C162" s="77"/>
      <c r="D162" s="77"/>
      <c r="E162" s="77"/>
      <c r="F162" s="77"/>
      <c r="G162" s="77"/>
    </row>
    <row r="163" spans="1:7">
      <c r="A163" s="76"/>
      <c r="B163" s="76"/>
      <c r="C163" s="77"/>
      <c r="D163" s="77"/>
      <c r="E163" s="77"/>
      <c r="F163" s="77"/>
      <c r="G163" s="77"/>
    </row>
    <row r="164" spans="1:7">
      <c r="A164" s="76"/>
      <c r="B164" s="76"/>
      <c r="C164" s="77"/>
      <c r="D164" s="77"/>
      <c r="E164" s="77"/>
      <c r="F164" s="77"/>
      <c r="G164" s="77"/>
    </row>
    <row r="165" spans="1:7">
      <c r="A165" s="76"/>
      <c r="B165" s="76"/>
      <c r="C165" s="77"/>
      <c r="D165" s="77"/>
      <c r="E165" s="77"/>
      <c r="F165" s="77"/>
      <c r="G165" s="77"/>
    </row>
    <row r="166" spans="1:7">
      <c r="A166" s="76"/>
      <c r="B166" s="76"/>
      <c r="C166" s="77"/>
      <c r="D166" s="77"/>
      <c r="E166" s="77"/>
      <c r="F166" s="77"/>
      <c r="G166" s="77"/>
    </row>
    <row r="167" spans="1:7">
      <c r="A167" s="78"/>
      <c r="B167" s="79"/>
      <c r="C167" s="80"/>
      <c r="D167" s="81"/>
      <c r="E167" s="82"/>
      <c r="F167" s="83"/>
      <c r="G167" s="82"/>
    </row>
    <row r="168" ht="15.75" spans="1:7">
      <c r="A168" s="84" t="s">
        <v>125</v>
      </c>
      <c r="B168" s="79"/>
      <c r="C168" s="85" t="s">
        <v>126</v>
      </c>
      <c r="D168" s="82"/>
      <c r="E168" s="82"/>
      <c r="F168" s="83"/>
      <c r="G168" s="82"/>
    </row>
    <row r="169" spans="1:7">
      <c r="A169" s="86" t="s">
        <v>127</v>
      </c>
      <c r="B169" s="79"/>
      <c r="C169" s="87" t="s">
        <v>128</v>
      </c>
      <c r="D169" s="82"/>
      <c r="E169" s="82"/>
      <c r="F169" s="83"/>
      <c r="G169" s="82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161:G161"/>
    <mergeCell ref="A7:A8"/>
    <mergeCell ref="G7:G8"/>
  </mergeCells>
  <pageMargins left="0.25" right="0.25" top="0.75" bottom="0.75" header="0.3" footer="0.3"/>
  <pageSetup paperSize="1" scale="40" orientation="portrait"/>
  <headerFooter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workbookViewId="0">
      <selection activeCell="A52" sqref="A52"/>
    </sheetView>
  </sheetViews>
  <sheetFormatPr defaultColWidth="11" defaultRowHeight="15" outlineLevelCol="6"/>
  <cols>
    <col min="1" max="1" width="58.1428571428571" customWidth="1"/>
    <col min="2" max="7" width="21.7142857142857" customWidth="1"/>
  </cols>
  <sheetData>
    <row r="1" ht="53.25" customHeight="1" spans="1:7">
      <c r="A1" s="67" t="s">
        <v>519</v>
      </c>
      <c r="B1" s="67"/>
      <c r="C1" s="67"/>
      <c r="D1" s="67"/>
      <c r="E1" s="67"/>
      <c r="F1" s="67"/>
      <c r="G1" s="67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3" t="s">
        <v>309</v>
      </c>
      <c r="B3" s="24"/>
      <c r="C3" s="24"/>
      <c r="D3" s="24"/>
      <c r="E3" s="24"/>
      <c r="F3" s="24"/>
      <c r="G3" s="25"/>
    </row>
    <row r="4" spans="1:7">
      <c r="A4" s="23" t="s">
        <v>520</v>
      </c>
      <c r="B4" s="24"/>
      <c r="C4" s="24"/>
      <c r="D4" s="24"/>
      <c r="E4" s="24"/>
      <c r="F4" s="24"/>
      <c r="G4" s="25"/>
    </row>
    <row r="5" spans="1:7">
      <c r="A5" s="23" t="s">
        <v>173</v>
      </c>
      <c r="B5" s="24"/>
      <c r="C5" s="24"/>
      <c r="D5" s="24"/>
      <c r="E5" s="24"/>
      <c r="F5" s="24"/>
      <c r="G5" s="2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60" t="s">
        <v>6</v>
      </c>
      <c r="B7" s="100" t="s">
        <v>311</v>
      </c>
      <c r="C7" s="100"/>
      <c r="D7" s="100"/>
      <c r="E7" s="100"/>
      <c r="F7" s="100"/>
      <c r="G7" s="101" t="s">
        <v>312</v>
      </c>
    </row>
    <row r="8" ht="30" spans="1:7">
      <c r="A8" s="61"/>
      <c r="B8" s="100" t="s">
        <v>313</v>
      </c>
      <c r="C8" s="102" t="s">
        <v>243</v>
      </c>
      <c r="D8" s="100" t="s">
        <v>244</v>
      </c>
      <c r="E8" s="100" t="s">
        <v>199</v>
      </c>
      <c r="F8" s="100" t="s">
        <v>216</v>
      </c>
      <c r="G8" s="102"/>
    </row>
    <row r="9" spans="1:7">
      <c r="A9" s="31" t="s">
        <v>521</v>
      </c>
      <c r="B9" s="103">
        <f>SUM(B10:B18)</f>
        <v>5026224</v>
      </c>
      <c r="C9" s="103">
        <f t="shared" ref="C9:G9" si="0">SUM(C10:C18)</f>
        <v>308792.3</v>
      </c>
      <c r="D9" s="103">
        <f t="shared" si="0"/>
        <v>5335016.3</v>
      </c>
      <c r="E9" s="103">
        <f t="shared" si="0"/>
        <v>5126288.25</v>
      </c>
      <c r="F9" s="103">
        <f t="shared" si="0"/>
        <v>5126288.25</v>
      </c>
      <c r="G9" s="103">
        <f t="shared" si="0"/>
        <v>208728.05</v>
      </c>
    </row>
    <row r="10" spans="1:7">
      <c r="A10" s="104">
        <v>3112</v>
      </c>
      <c r="B10" s="105">
        <v>5026224</v>
      </c>
      <c r="C10" s="105">
        <v>0</v>
      </c>
      <c r="D10" s="105">
        <f>B10+C10</f>
        <v>5026224</v>
      </c>
      <c r="E10" s="105">
        <v>5126288.25</v>
      </c>
      <c r="F10" s="105">
        <v>5126288.25</v>
      </c>
      <c r="G10" s="105">
        <f>D10-E10</f>
        <v>-100064.25</v>
      </c>
    </row>
    <row r="11" spans="1:7">
      <c r="A11" s="104">
        <v>3112</v>
      </c>
      <c r="B11" s="105">
        <v>0</v>
      </c>
      <c r="C11" s="105">
        <v>308792.3</v>
      </c>
      <c r="D11" s="105">
        <f t="shared" ref="D11:D17" si="1">B11+C11</f>
        <v>308792.3</v>
      </c>
      <c r="E11" s="105">
        <v>0</v>
      </c>
      <c r="F11" s="105">
        <v>0</v>
      </c>
      <c r="G11" s="105">
        <f t="shared" ref="G11:G17" si="2">D11-E11</f>
        <v>308792.3</v>
      </c>
    </row>
    <row r="12" spans="1:7">
      <c r="A12" s="104" t="s">
        <v>522</v>
      </c>
      <c r="B12" s="105"/>
      <c r="C12" s="105"/>
      <c r="D12" s="105">
        <f t="shared" si="1"/>
        <v>0</v>
      </c>
      <c r="E12" s="105"/>
      <c r="F12" s="105"/>
      <c r="G12" s="105">
        <f t="shared" si="2"/>
        <v>0</v>
      </c>
    </row>
    <row r="13" spans="1:7">
      <c r="A13" s="104" t="s">
        <v>523</v>
      </c>
      <c r="B13" s="105"/>
      <c r="C13" s="105"/>
      <c r="D13" s="105">
        <f t="shared" si="1"/>
        <v>0</v>
      </c>
      <c r="E13" s="105"/>
      <c r="F13" s="105"/>
      <c r="G13" s="105">
        <f t="shared" si="2"/>
        <v>0</v>
      </c>
    </row>
    <row r="14" spans="1:7">
      <c r="A14" s="104" t="s">
        <v>524</v>
      </c>
      <c r="B14" s="105"/>
      <c r="C14" s="105"/>
      <c r="D14" s="105">
        <f t="shared" si="1"/>
        <v>0</v>
      </c>
      <c r="E14" s="105"/>
      <c r="F14" s="105"/>
      <c r="G14" s="105">
        <f t="shared" si="2"/>
        <v>0</v>
      </c>
    </row>
    <row r="15" spans="1:7">
      <c r="A15" s="104" t="s">
        <v>525</v>
      </c>
      <c r="B15" s="105"/>
      <c r="C15" s="105"/>
      <c r="D15" s="105">
        <f t="shared" si="1"/>
        <v>0</v>
      </c>
      <c r="E15" s="105"/>
      <c r="F15" s="105"/>
      <c r="G15" s="105">
        <f t="shared" si="2"/>
        <v>0</v>
      </c>
    </row>
    <row r="16" spans="1:7">
      <c r="A16" s="104" t="s">
        <v>526</v>
      </c>
      <c r="B16" s="105"/>
      <c r="C16" s="105"/>
      <c r="D16" s="105">
        <f t="shared" si="1"/>
        <v>0</v>
      </c>
      <c r="E16" s="105"/>
      <c r="F16" s="105"/>
      <c r="G16" s="105">
        <f t="shared" si="2"/>
        <v>0</v>
      </c>
    </row>
    <row r="17" spans="1:7">
      <c r="A17" s="104" t="s">
        <v>527</v>
      </c>
      <c r="B17" s="105"/>
      <c r="C17" s="105"/>
      <c r="D17" s="105">
        <f t="shared" si="1"/>
        <v>0</v>
      </c>
      <c r="E17" s="105"/>
      <c r="F17" s="105"/>
      <c r="G17" s="105">
        <f t="shared" si="2"/>
        <v>0</v>
      </c>
    </row>
    <row r="18" spans="1:7">
      <c r="A18" s="106" t="s">
        <v>155</v>
      </c>
      <c r="B18" s="107"/>
      <c r="C18" s="107"/>
      <c r="D18" s="107"/>
      <c r="E18" s="107"/>
      <c r="F18" s="107"/>
      <c r="G18" s="107"/>
    </row>
    <row r="19" spans="1:7">
      <c r="A19" s="39" t="s">
        <v>528</v>
      </c>
      <c r="B19" s="108">
        <f>SUM(B20:B28)</f>
        <v>205000</v>
      </c>
      <c r="C19" s="108">
        <f t="shared" ref="C19:G19" si="3">SUM(C20:C28)</f>
        <v>0</v>
      </c>
      <c r="D19" s="108">
        <f t="shared" si="3"/>
        <v>205000</v>
      </c>
      <c r="E19" s="108">
        <f t="shared" si="3"/>
        <v>205000</v>
      </c>
      <c r="F19" s="108">
        <f t="shared" si="3"/>
        <v>205000</v>
      </c>
      <c r="G19" s="108">
        <f t="shared" si="3"/>
        <v>0</v>
      </c>
    </row>
    <row r="20" spans="1:7">
      <c r="A20" s="104">
        <v>3112</v>
      </c>
      <c r="B20" s="105">
        <v>205000</v>
      </c>
      <c r="C20" s="105">
        <v>0</v>
      </c>
      <c r="D20" s="105">
        <f t="shared" ref="D20:D29" si="4">B20+C20</f>
        <v>205000</v>
      </c>
      <c r="E20" s="105">
        <v>205000</v>
      </c>
      <c r="F20" s="105">
        <v>205000</v>
      </c>
      <c r="G20" s="105">
        <f t="shared" ref="G20:G29" si="5">D20-E20</f>
        <v>0</v>
      </c>
    </row>
    <row r="21" spans="1:7">
      <c r="A21" s="104" t="s">
        <v>529</v>
      </c>
      <c r="B21" s="105"/>
      <c r="C21" s="105"/>
      <c r="D21" s="105">
        <f t="shared" si="4"/>
        <v>0</v>
      </c>
      <c r="E21" s="105"/>
      <c r="F21" s="105"/>
      <c r="G21" s="105">
        <f t="shared" si="5"/>
        <v>0</v>
      </c>
    </row>
    <row r="22" spans="1:7">
      <c r="A22" s="104" t="s">
        <v>522</v>
      </c>
      <c r="B22" s="105"/>
      <c r="C22" s="105"/>
      <c r="D22" s="105">
        <f t="shared" si="4"/>
        <v>0</v>
      </c>
      <c r="E22" s="105"/>
      <c r="F22" s="105"/>
      <c r="G22" s="105">
        <f t="shared" si="5"/>
        <v>0</v>
      </c>
    </row>
    <row r="23" spans="1:7">
      <c r="A23" s="104" t="s">
        <v>523</v>
      </c>
      <c r="B23" s="105"/>
      <c r="C23" s="105"/>
      <c r="D23" s="105">
        <f t="shared" si="4"/>
        <v>0</v>
      </c>
      <c r="E23" s="105"/>
      <c r="F23" s="105"/>
      <c r="G23" s="105">
        <f t="shared" si="5"/>
        <v>0</v>
      </c>
    </row>
    <row r="24" spans="1:7">
      <c r="A24" s="104" t="s">
        <v>524</v>
      </c>
      <c r="B24" s="105"/>
      <c r="C24" s="105"/>
      <c r="D24" s="105">
        <f t="shared" si="4"/>
        <v>0</v>
      </c>
      <c r="E24" s="105"/>
      <c r="F24" s="105"/>
      <c r="G24" s="105">
        <f t="shared" si="5"/>
        <v>0</v>
      </c>
    </row>
    <row r="25" spans="1:7">
      <c r="A25" s="104" t="s">
        <v>525</v>
      </c>
      <c r="B25" s="105"/>
      <c r="C25" s="105"/>
      <c r="D25" s="105">
        <f t="shared" si="4"/>
        <v>0</v>
      </c>
      <c r="E25" s="105"/>
      <c r="F25" s="105"/>
      <c r="G25" s="105">
        <f t="shared" si="5"/>
        <v>0</v>
      </c>
    </row>
    <row r="26" spans="1:7">
      <c r="A26" s="104" t="s">
        <v>526</v>
      </c>
      <c r="B26" s="105"/>
      <c r="C26" s="105"/>
      <c r="D26" s="105">
        <f t="shared" si="4"/>
        <v>0</v>
      </c>
      <c r="E26" s="105"/>
      <c r="F26" s="105"/>
      <c r="G26" s="105">
        <f t="shared" si="5"/>
        <v>0</v>
      </c>
    </row>
    <row r="27" spans="1:7">
      <c r="A27" s="104" t="s">
        <v>527</v>
      </c>
      <c r="B27" s="105"/>
      <c r="C27" s="105"/>
      <c r="D27" s="105">
        <f t="shared" si="4"/>
        <v>0</v>
      </c>
      <c r="E27" s="105"/>
      <c r="F27" s="105"/>
      <c r="G27" s="105">
        <f t="shared" si="5"/>
        <v>0</v>
      </c>
    </row>
    <row r="28" spans="1:7">
      <c r="A28" s="106" t="s">
        <v>155</v>
      </c>
      <c r="B28" s="107"/>
      <c r="C28" s="107"/>
      <c r="D28" s="105">
        <f t="shared" si="4"/>
        <v>0</v>
      </c>
      <c r="E28" s="105"/>
      <c r="F28" s="105"/>
      <c r="G28" s="105">
        <f t="shared" si="5"/>
        <v>0</v>
      </c>
    </row>
    <row r="29" spans="1:7">
      <c r="A29" s="39" t="s">
        <v>518</v>
      </c>
      <c r="B29" s="108">
        <f>B9+B19</f>
        <v>5231224</v>
      </c>
      <c r="C29" s="108">
        <f t="shared" ref="C29:F29" si="6">C9+C19</f>
        <v>308792.3</v>
      </c>
      <c r="D29" s="108">
        <f t="shared" si="4"/>
        <v>5540016.3</v>
      </c>
      <c r="E29" s="108">
        <f t="shared" si="6"/>
        <v>5331288.25</v>
      </c>
      <c r="F29" s="108">
        <f t="shared" si="6"/>
        <v>5331288.25</v>
      </c>
      <c r="G29" s="108">
        <f t="shared" si="5"/>
        <v>208728.05</v>
      </c>
    </row>
    <row r="30" spans="1:7">
      <c r="A30" s="21"/>
      <c r="B30" s="109"/>
      <c r="C30" s="109"/>
      <c r="D30" s="109"/>
      <c r="E30" s="109"/>
      <c r="F30" s="109"/>
      <c r="G30" s="109"/>
    </row>
    <row r="31" spans="1:7">
      <c r="A31" s="75" t="s">
        <v>124</v>
      </c>
      <c r="B31" s="75"/>
      <c r="C31" s="75"/>
      <c r="D31" s="75"/>
      <c r="E31" s="75"/>
      <c r="F31" s="75"/>
      <c r="G31" s="75"/>
    </row>
    <row r="32" spans="1:7">
      <c r="A32" s="76"/>
      <c r="B32" s="76"/>
      <c r="C32" s="77"/>
      <c r="D32" s="77"/>
      <c r="E32" s="77"/>
      <c r="F32" s="77"/>
      <c r="G32" s="77"/>
    </row>
    <row r="33" spans="1:7">
      <c r="A33" s="76"/>
      <c r="B33" s="76"/>
      <c r="C33" s="77"/>
      <c r="D33" s="77"/>
      <c r="E33" s="77"/>
      <c r="F33" s="77"/>
      <c r="G33" s="77"/>
    </row>
    <row r="34" spans="1:7">
      <c r="A34" s="76"/>
      <c r="B34" s="76"/>
      <c r="C34" s="77"/>
      <c r="D34" s="77"/>
      <c r="E34" s="77"/>
      <c r="F34" s="77"/>
      <c r="G34" s="77"/>
    </row>
    <row r="35" spans="1:7">
      <c r="A35" s="76"/>
      <c r="B35" s="76"/>
      <c r="C35" s="77"/>
      <c r="D35" s="77"/>
      <c r="E35" s="77"/>
      <c r="F35" s="77"/>
      <c r="G35" s="77"/>
    </row>
    <row r="36" spans="1:7">
      <c r="A36" s="76"/>
      <c r="B36" s="76"/>
      <c r="C36" s="77"/>
      <c r="D36" s="77"/>
      <c r="E36" s="77"/>
      <c r="F36" s="77"/>
      <c r="G36" s="77"/>
    </row>
    <row r="37" spans="1:7">
      <c r="A37" s="78"/>
      <c r="B37" s="79"/>
      <c r="C37" s="80"/>
      <c r="D37" s="81"/>
      <c r="E37" s="82"/>
      <c r="F37" s="83"/>
      <c r="G37" s="82"/>
    </row>
    <row r="38" ht="15.75" spans="1:7">
      <c r="A38" s="84" t="s">
        <v>125</v>
      </c>
      <c r="B38" s="79"/>
      <c r="C38" s="85" t="s">
        <v>126</v>
      </c>
      <c r="D38" s="82"/>
      <c r="E38" s="82"/>
      <c r="F38" s="83"/>
      <c r="G38" s="82"/>
    </row>
    <row r="39" spans="1:7">
      <c r="A39" s="86" t="s">
        <v>127</v>
      </c>
      <c r="B39" s="79"/>
      <c r="C39" s="87" t="s">
        <v>128</v>
      </c>
      <c r="D39" s="82"/>
      <c r="E39" s="82"/>
      <c r="F39" s="83"/>
      <c r="G39" s="82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31:G31"/>
    <mergeCell ref="A7:A8"/>
    <mergeCell ref="G7:G8"/>
  </mergeCells>
  <pageMargins left="0.156944444444444" right="0.196527777777778" top="0.75" bottom="0.75" header="0.3" footer="0.3"/>
  <pageSetup paperSize="1" scale="7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view="pageBreakPreview" zoomScaleNormal="100" workbookViewId="0">
      <selection activeCell="A81" sqref="$A81:$XFD81"/>
    </sheetView>
  </sheetViews>
  <sheetFormatPr defaultColWidth="11" defaultRowHeight="15" outlineLevelCol="7"/>
  <cols>
    <col min="1" max="1" width="70.2857142857143" customWidth="1"/>
    <col min="2" max="7" width="22" customWidth="1"/>
  </cols>
  <sheetData>
    <row r="1" ht="51.75" customHeight="1" spans="1:7">
      <c r="A1" s="88" t="s">
        <v>530</v>
      </c>
      <c r="B1" s="89"/>
      <c r="C1" s="89"/>
      <c r="D1" s="89"/>
      <c r="E1" s="89"/>
      <c r="F1" s="89"/>
      <c r="G1" s="89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3" t="s">
        <v>531</v>
      </c>
      <c r="B3" s="24"/>
      <c r="C3" s="24"/>
      <c r="D3" s="24"/>
      <c r="E3" s="24"/>
      <c r="F3" s="24"/>
      <c r="G3" s="25"/>
    </row>
    <row r="4" spans="1:7">
      <c r="A4" s="23" t="s">
        <v>532</v>
      </c>
      <c r="B4" s="24"/>
      <c r="C4" s="24"/>
      <c r="D4" s="24"/>
      <c r="E4" s="24"/>
      <c r="F4" s="24"/>
      <c r="G4" s="25"/>
    </row>
    <row r="5" spans="1:7">
      <c r="A5" s="23" t="s">
        <v>173</v>
      </c>
      <c r="B5" s="24"/>
      <c r="C5" s="24"/>
      <c r="D5" s="24"/>
      <c r="E5" s="24"/>
      <c r="F5" s="24"/>
      <c r="G5" s="2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24" t="s">
        <v>6</v>
      </c>
      <c r="B7" s="6" t="s">
        <v>311</v>
      </c>
      <c r="C7" s="7"/>
      <c r="D7" s="7"/>
      <c r="E7" s="7"/>
      <c r="F7" s="8"/>
      <c r="G7" s="44" t="s">
        <v>533</v>
      </c>
    </row>
    <row r="8" ht="30" spans="1:7">
      <c r="A8" s="24"/>
      <c r="B8" s="90" t="s">
        <v>313</v>
      </c>
      <c r="C8" s="68" t="s">
        <v>534</v>
      </c>
      <c r="D8" s="90" t="s">
        <v>315</v>
      </c>
      <c r="E8" s="90" t="s">
        <v>199</v>
      </c>
      <c r="F8" s="91" t="s">
        <v>216</v>
      </c>
      <c r="G8" s="68"/>
    </row>
    <row r="9" spans="1:7">
      <c r="A9" s="31" t="s">
        <v>535</v>
      </c>
      <c r="B9" s="92">
        <f>B10+B19+B27+B37</f>
        <v>5026224</v>
      </c>
      <c r="C9" s="92">
        <f t="shared" ref="C9:G9" si="0">C10+C19+C27+C37</f>
        <v>308792.3</v>
      </c>
      <c r="D9" s="92">
        <f t="shared" si="0"/>
        <v>5335016.3</v>
      </c>
      <c r="E9" s="92">
        <f t="shared" si="0"/>
        <v>5126288.25</v>
      </c>
      <c r="F9" s="92">
        <f t="shared" si="0"/>
        <v>5126288.25</v>
      </c>
      <c r="G9" s="92">
        <f t="shared" si="0"/>
        <v>208728.05</v>
      </c>
    </row>
    <row r="10" spans="1:7">
      <c r="A10" s="33" t="s">
        <v>536</v>
      </c>
      <c r="B10" s="93">
        <f>SUM(B11:B18)</f>
        <v>0</v>
      </c>
      <c r="C10" s="93">
        <f t="shared" ref="C10:G10" si="1">SUM(C11:C18)</f>
        <v>0</v>
      </c>
      <c r="D10" s="93">
        <f t="shared" si="1"/>
        <v>0</v>
      </c>
      <c r="E10" s="93">
        <f t="shared" si="1"/>
        <v>0</v>
      </c>
      <c r="F10" s="93">
        <f t="shared" si="1"/>
        <v>0</v>
      </c>
      <c r="G10" s="93">
        <f t="shared" si="1"/>
        <v>0</v>
      </c>
    </row>
    <row r="11" spans="1:8">
      <c r="A11" s="72" t="s">
        <v>537</v>
      </c>
      <c r="B11" s="93"/>
      <c r="C11" s="93"/>
      <c r="D11" s="93">
        <f>B11+C11</f>
        <v>0</v>
      </c>
      <c r="E11" s="93"/>
      <c r="F11" s="93"/>
      <c r="G11" s="93">
        <f>D11-E11</f>
        <v>0</v>
      </c>
      <c r="H11" s="94" t="s">
        <v>538</v>
      </c>
    </row>
    <row r="12" spans="1:8">
      <c r="A12" s="72" t="s">
        <v>539</v>
      </c>
      <c r="B12" s="93"/>
      <c r="C12" s="93"/>
      <c r="D12" s="93">
        <f t="shared" ref="D12:D18" si="2">B12+C12</f>
        <v>0</v>
      </c>
      <c r="E12" s="93"/>
      <c r="F12" s="93"/>
      <c r="G12" s="93">
        <f t="shared" ref="G12:G18" si="3">D12-E12</f>
        <v>0</v>
      </c>
      <c r="H12" s="94" t="s">
        <v>540</v>
      </c>
    </row>
    <row r="13" spans="1:8">
      <c r="A13" s="72" t="s">
        <v>541</v>
      </c>
      <c r="B13" s="93"/>
      <c r="C13" s="93"/>
      <c r="D13" s="93">
        <f t="shared" si="2"/>
        <v>0</v>
      </c>
      <c r="E13" s="93"/>
      <c r="F13" s="93"/>
      <c r="G13" s="93">
        <f t="shared" si="3"/>
        <v>0</v>
      </c>
      <c r="H13" s="94" t="s">
        <v>542</v>
      </c>
    </row>
    <row r="14" spans="1:8">
      <c r="A14" s="72" t="s">
        <v>543</v>
      </c>
      <c r="B14" s="93"/>
      <c r="C14" s="93"/>
      <c r="D14" s="93">
        <f t="shared" si="2"/>
        <v>0</v>
      </c>
      <c r="E14" s="93"/>
      <c r="F14" s="93"/>
      <c r="G14" s="93">
        <f t="shared" si="3"/>
        <v>0</v>
      </c>
      <c r="H14" s="94" t="s">
        <v>544</v>
      </c>
    </row>
    <row r="15" spans="1:8">
      <c r="A15" s="72" t="s">
        <v>545</v>
      </c>
      <c r="B15" s="93"/>
      <c r="C15" s="93"/>
      <c r="D15" s="93">
        <f t="shared" si="2"/>
        <v>0</v>
      </c>
      <c r="E15" s="93"/>
      <c r="F15" s="93"/>
      <c r="G15" s="93">
        <f t="shared" si="3"/>
        <v>0</v>
      </c>
      <c r="H15" s="94" t="s">
        <v>546</v>
      </c>
    </row>
    <row r="16" spans="1:8">
      <c r="A16" s="72" t="s">
        <v>547</v>
      </c>
      <c r="B16" s="93"/>
      <c r="C16" s="93"/>
      <c r="D16" s="93">
        <f t="shared" si="2"/>
        <v>0</v>
      </c>
      <c r="E16" s="93"/>
      <c r="F16" s="93"/>
      <c r="G16" s="93">
        <f t="shared" si="3"/>
        <v>0</v>
      </c>
      <c r="H16" s="94" t="s">
        <v>548</v>
      </c>
    </row>
    <row r="17" spans="1:8">
      <c r="A17" s="72" t="s">
        <v>549</v>
      </c>
      <c r="B17" s="93"/>
      <c r="C17" s="93"/>
      <c r="D17" s="93">
        <f t="shared" si="2"/>
        <v>0</v>
      </c>
      <c r="E17" s="93"/>
      <c r="F17" s="93"/>
      <c r="G17" s="93">
        <f t="shared" si="3"/>
        <v>0</v>
      </c>
      <c r="H17" s="94" t="s">
        <v>550</v>
      </c>
    </row>
    <row r="18" spans="1:8">
      <c r="A18" s="72" t="s">
        <v>551</v>
      </c>
      <c r="B18" s="93"/>
      <c r="C18" s="93"/>
      <c r="D18" s="93">
        <f t="shared" si="2"/>
        <v>0</v>
      </c>
      <c r="E18" s="93"/>
      <c r="F18" s="93"/>
      <c r="G18" s="93">
        <f t="shared" si="3"/>
        <v>0</v>
      </c>
      <c r="H18" s="94" t="s">
        <v>552</v>
      </c>
    </row>
    <row r="19" spans="1:7">
      <c r="A19" s="33" t="s">
        <v>553</v>
      </c>
      <c r="B19" s="93">
        <f>SUM(B20:B26)</f>
        <v>5026224</v>
      </c>
      <c r="C19" s="93">
        <f t="shared" ref="C19:G19" si="4">SUM(C20:C26)</f>
        <v>308792.3</v>
      </c>
      <c r="D19" s="93">
        <f t="shared" si="4"/>
        <v>5335016.3</v>
      </c>
      <c r="E19" s="93">
        <f t="shared" si="4"/>
        <v>5126288.25</v>
      </c>
      <c r="F19" s="93">
        <f t="shared" si="4"/>
        <v>5126288.25</v>
      </c>
      <c r="G19" s="93">
        <f t="shared" si="4"/>
        <v>208728.05</v>
      </c>
    </row>
    <row r="20" spans="1:8">
      <c r="A20" s="72" t="s">
        <v>554</v>
      </c>
      <c r="B20" s="93"/>
      <c r="C20" s="93"/>
      <c r="D20" s="93">
        <f t="shared" ref="D20:D26" si="5">B20+C20</f>
        <v>0</v>
      </c>
      <c r="E20" s="93"/>
      <c r="F20" s="93"/>
      <c r="G20" s="93">
        <f t="shared" ref="G20:G26" si="6">D20-E20</f>
        <v>0</v>
      </c>
      <c r="H20" s="94" t="s">
        <v>555</v>
      </c>
    </row>
    <row r="21" spans="1:8">
      <c r="A21" s="72" t="s">
        <v>556</v>
      </c>
      <c r="B21" s="93"/>
      <c r="C21" s="93"/>
      <c r="D21" s="93">
        <f t="shared" si="5"/>
        <v>0</v>
      </c>
      <c r="E21" s="93"/>
      <c r="F21" s="93"/>
      <c r="G21" s="93">
        <f t="shared" si="6"/>
        <v>0</v>
      </c>
      <c r="H21" s="94" t="s">
        <v>557</v>
      </c>
    </row>
    <row r="22" spans="1:8">
      <c r="A22" s="72" t="s">
        <v>558</v>
      </c>
      <c r="B22" s="93"/>
      <c r="C22" s="93"/>
      <c r="D22" s="93">
        <f t="shared" si="5"/>
        <v>0</v>
      </c>
      <c r="E22" s="93"/>
      <c r="F22" s="93"/>
      <c r="G22" s="93">
        <f t="shared" si="6"/>
        <v>0</v>
      </c>
      <c r="H22" s="94" t="s">
        <v>559</v>
      </c>
    </row>
    <row r="23" spans="1:8">
      <c r="A23" s="72" t="s">
        <v>560</v>
      </c>
      <c r="B23" s="93">
        <v>5026224</v>
      </c>
      <c r="C23" s="93">
        <v>308792.3</v>
      </c>
      <c r="D23" s="93">
        <f t="shared" si="5"/>
        <v>5335016.3</v>
      </c>
      <c r="E23" s="93">
        <v>5126288.25</v>
      </c>
      <c r="F23" s="93">
        <v>5126288.25</v>
      </c>
      <c r="G23" s="93">
        <f t="shared" si="6"/>
        <v>208728.05</v>
      </c>
      <c r="H23" s="94" t="s">
        <v>561</v>
      </c>
    </row>
    <row r="24" spans="1:8">
      <c r="A24" s="72" t="s">
        <v>562</v>
      </c>
      <c r="B24" s="93"/>
      <c r="C24" s="93"/>
      <c r="D24" s="93">
        <f t="shared" si="5"/>
        <v>0</v>
      </c>
      <c r="E24" s="93"/>
      <c r="F24" s="93"/>
      <c r="G24" s="93">
        <f t="shared" si="6"/>
        <v>0</v>
      </c>
      <c r="H24" s="94" t="s">
        <v>563</v>
      </c>
    </row>
    <row r="25" spans="1:8">
      <c r="A25" s="72" t="s">
        <v>564</v>
      </c>
      <c r="B25" s="93"/>
      <c r="C25" s="93"/>
      <c r="D25" s="93">
        <f t="shared" si="5"/>
        <v>0</v>
      </c>
      <c r="E25" s="93"/>
      <c r="F25" s="93"/>
      <c r="G25" s="93">
        <f t="shared" si="6"/>
        <v>0</v>
      </c>
      <c r="H25" s="94" t="s">
        <v>565</v>
      </c>
    </row>
    <row r="26" spans="1:8">
      <c r="A26" s="72" t="s">
        <v>566</v>
      </c>
      <c r="B26" s="93"/>
      <c r="C26" s="93"/>
      <c r="D26" s="93">
        <f t="shared" si="5"/>
        <v>0</v>
      </c>
      <c r="E26" s="93"/>
      <c r="F26" s="93"/>
      <c r="G26" s="93">
        <f t="shared" si="6"/>
        <v>0</v>
      </c>
      <c r="H26" s="94" t="s">
        <v>567</v>
      </c>
    </row>
    <row r="27" spans="1:7">
      <c r="A27" s="33" t="s">
        <v>568</v>
      </c>
      <c r="B27" s="93">
        <f>SUM(B28:B36)</f>
        <v>0</v>
      </c>
      <c r="C27" s="93">
        <f t="shared" ref="C27:G27" si="7">SUM(C28:C36)</f>
        <v>0</v>
      </c>
      <c r="D27" s="93">
        <f t="shared" si="7"/>
        <v>0</v>
      </c>
      <c r="E27" s="93">
        <f t="shared" si="7"/>
        <v>0</v>
      </c>
      <c r="F27" s="93">
        <f t="shared" si="7"/>
        <v>0</v>
      </c>
      <c r="G27" s="93">
        <f t="shared" si="7"/>
        <v>0</v>
      </c>
    </row>
    <row r="28" spans="1:8">
      <c r="A28" s="16" t="s">
        <v>569</v>
      </c>
      <c r="B28" s="93"/>
      <c r="C28" s="93"/>
      <c r="D28" s="93">
        <f t="shared" ref="D28:D36" si="8">B28+C28</f>
        <v>0</v>
      </c>
      <c r="E28" s="93"/>
      <c r="F28" s="93"/>
      <c r="G28" s="93">
        <f t="shared" ref="G28:G36" si="9">D28-E28</f>
        <v>0</v>
      </c>
      <c r="H28" s="94" t="s">
        <v>570</v>
      </c>
    </row>
    <row r="29" spans="1:8">
      <c r="A29" s="72" t="s">
        <v>571</v>
      </c>
      <c r="B29" s="93"/>
      <c r="C29" s="93"/>
      <c r="D29" s="93">
        <f t="shared" si="8"/>
        <v>0</v>
      </c>
      <c r="E29" s="93"/>
      <c r="F29" s="93"/>
      <c r="G29" s="93">
        <f t="shared" si="9"/>
        <v>0</v>
      </c>
      <c r="H29" s="94" t="s">
        <v>572</v>
      </c>
    </row>
    <row r="30" spans="1:8">
      <c r="A30" s="72" t="s">
        <v>573</v>
      </c>
      <c r="B30" s="93"/>
      <c r="C30" s="93"/>
      <c r="D30" s="93">
        <f t="shared" si="8"/>
        <v>0</v>
      </c>
      <c r="E30" s="93"/>
      <c r="F30" s="93"/>
      <c r="G30" s="93">
        <f t="shared" si="9"/>
        <v>0</v>
      </c>
      <c r="H30" s="94" t="s">
        <v>574</v>
      </c>
    </row>
    <row r="31" spans="1:8">
      <c r="A31" s="72" t="s">
        <v>575</v>
      </c>
      <c r="B31" s="93"/>
      <c r="C31" s="93"/>
      <c r="D31" s="93">
        <f t="shared" si="8"/>
        <v>0</v>
      </c>
      <c r="E31" s="93"/>
      <c r="F31" s="93"/>
      <c r="G31" s="93">
        <f t="shared" si="9"/>
        <v>0</v>
      </c>
      <c r="H31" s="94" t="s">
        <v>576</v>
      </c>
    </row>
    <row r="32" spans="1:8">
      <c r="A32" s="72" t="s">
        <v>577</v>
      </c>
      <c r="B32" s="93"/>
      <c r="C32" s="93"/>
      <c r="D32" s="93">
        <f t="shared" si="8"/>
        <v>0</v>
      </c>
      <c r="E32" s="93"/>
      <c r="F32" s="93"/>
      <c r="G32" s="93">
        <f t="shared" si="9"/>
        <v>0</v>
      </c>
      <c r="H32" s="94" t="s">
        <v>578</v>
      </c>
    </row>
    <row r="33" spans="1:8">
      <c r="A33" s="72" t="s">
        <v>579</v>
      </c>
      <c r="B33" s="93"/>
      <c r="C33" s="93"/>
      <c r="D33" s="93">
        <f t="shared" si="8"/>
        <v>0</v>
      </c>
      <c r="E33" s="93"/>
      <c r="F33" s="93"/>
      <c r="G33" s="93">
        <f t="shared" si="9"/>
        <v>0</v>
      </c>
      <c r="H33" s="94" t="s">
        <v>580</v>
      </c>
    </row>
    <row r="34" spans="1:8">
      <c r="A34" s="72" t="s">
        <v>581</v>
      </c>
      <c r="B34" s="93"/>
      <c r="C34" s="93"/>
      <c r="D34" s="93">
        <f t="shared" si="8"/>
        <v>0</v>
      </c>
      <c r="E34" s="93"/>
      <c r="F34" s="93"/>
      <c r="G34" s="93">
        <f t="shared" si="9"/>
        <v>0</v>
      </c>
      <c r="H34" s="94" t="s">
        <v>582</v>
      </c>
    </row>
    <row r="35" spans="1:8">
      <c r="A35" s="72" t="s">
        <v>583</v>
      </c>
      <c r="B35" s="93"/>
      <c r="C35" s="93"/>
      <c r="D35" s="93">
        <f t="shared" si="8"/>
        <v>0</v>
      </c>
      <c r="E35" s="93"/>
      <c r="F35" s="93"/>
      <c r="G35" s="93">
        <f t="shared" si="9"/>
        <v>0</v>
      </c>
      <c r="H35" s="94" t="s">
        <v>584</v>
      </c>
    </row>
    <row r="36" spans="1:8">
      <c r="A36" s="72" t="s">
        <v>585</v>
      </c>
      <c r="B36" s="93"/>
      <c r="C36" s="93"/>
      <c r="D36" s="93">
        <f t="shared" si="8"/>
        <v>0</v>
      </c>
      <c r="E36" s="93"/>
      <c r="F36" s="93"/>
      <c r="G36" s="93">
        <f t="shared" si="9"/>
        <v>0</v>
      </c>
      <c r="H36" s="94" t="s">
        <v>586</v>
      </c>
    </row>
    <row r="37" ht="30" spans="1:7">
      <c r="A37" s="12" t="s">
        <v>587</v>
      </c>
      <c r="B37" s="93">
        <f>SUM(B38:B41)</f>
        <v>0</v>
      </c>
      <c r="C37" s="93">
        <f t="shared" ref="C37:G37" si="10">SUM(C38:C41)</f>
        <v>0</v>
      </c>
      <c r="D37" s="93">
        <f t="shared" si="10"/>
        <v>0</v>
      </c>
      <c r="E37" s="93">
        <f t="shared" si="10"/>
        <v>0</v>
      </c>
      <c r="F37" s="93">
        <f t="shared" si="10"/>
        <v>0</v>
      </c>
      <c r="G37" s="93">
        <f t="shared" si="10"/>
        <v>0</v>
      </c>
    </row>
    <row r="38" spans="1:8">
      <c r="A38" s="16" t="s">
        <v>588</v>
      </c>
      <c r="B38" s="93"/>
      <c r="C38" s="93"/>
      <c r="D38" s="93">
        <f t="shared" ref="D38:D41" si="11">B38+C38</f>
        <v>0</v>
      </c>
      <c r="E38" s="93"/>
      <c r="F38" s="93"/>
      <c r="G38" s="93">
        <f t="shared" ref="G38:G41" si="12">D38-E38</f>
        <v>0</v>
      </c>
      <c r="H38" s="94" t="s">
        <v>589</v>
      </c>
    </row>
    <row r="39" ht="30" spans="1:8">
      <c r="A39" s="16" t="s">
        <v>590</v>
      </c>
      <c r="B39" s="93"/>
      <c r="C39" s="93"/>
      <c r="D39" s="93">
        <f t="shared" si="11"/>
        <v>0</v>
      </c>
      <c r="E39" s="93"/>
      <c r="F39" s="93"/>
      <c r="G39" s="93">
        <f t="shared" si="12"/>
        <v>0</v>
      </c>
      <c r="H39" s="94" t="s">
        <v>591</v>
      </c>
    </row>
    <row r="40" spans="1:8">
      <c r="A40" s="16" t="s">
        <v>592</v>
      </c>
      <c r="B40" s="93"/>
      <c r="C40" s="93"/>
      <c r="D40" s="93">
        <f t="shared" si="11"/>
        <v>0</v>
      </c>
      <c r="E40" s="93"/>
      <c r="F40" s="93"/>
      <c r="G40" s="93">
        <f t="shared" si="12"/>
        <v>0</v>
      </c>
      <c r="H40" s="94" t="s">
        <v>593</v>
      </c>
    </row>
    <row r="41" spans="1:8">
      <c r="A41" s="16" t="s">
        <v>594</v>
      </c>
      <c r="B41" s="93"/>
      <c r="C41" s="93"/>
      <c r="D41" s="93">
        <f t="shared" si="11"/>
        <v>0</v>
      </c>
      <c r="E41" s="93"/>
      <c r="F41" s="93"/>
      <c r="G41" s="93">
        <f t="shared" si="12"/>
        <v>0</v>
      </c>
      <c r="H41" s="94" t="s">
        <v>595</v>
      </c>
    </row>
    <row r="42" spans="1:7">
      <c r="A42" s="16"/>
      <c r="B42" s="93"/>
      <c r="C42" s="93"/>
      <c r="D42" s="93"/>
      <c r="E42" s="93"/>
      <c r="F42" s="93"/>
      <c r="G42" s="93"/>
    </row>
    <row r="43" spans="1:7">
      <c r="A43" s="39" t="s">
        <v>596</v>
      </c>
      <c r="B43" s="95">
        <f>B44+B53+B61+B71</f>
        <v>205000</v>
      </c>
      <c r="C43" s="95">
        <f t="shared" ref="C43:G43" si="13">C44+C53+C61+C71</f>
        <v>0</v>
      </c>
      <c r="D43" s="95">
        <f t="shared" si="13"/>
        <v>205000</v>
      </c>
      <c r="E43" s="95">
        <f t="shared" si="13"/>
        <v>205000</v>
      </c>
      <c r="F43" s="95">
        <f t="shared" si="13"/>
        <v>205000</v>
      </c>
      <c r="G43" s="95">
        <f t="shared" si="13"/>
        <v>0</v>
      </c>
    </row>
    <row r="44" spans="1:7">
      <c r="A44" s="33" t="s">
        <v>597</v>
      </c>
      <c r="B44" s="93">
        <f>SUM(B45:B52)</f>
        <v>0</v>
      </c>
      <c r="C44" s="93">
        <f t="shared" ref="C44:G44" si="14">SUM(C45:C52)</f>
        <v>0</v>
      </c>
      <c r="D44" s="93">
        <f t="shared" si="14"/>
        <v>0</v>
      </c>
      <c r="E44" s="93">
        <f t="shared" si="14"/>
        <v>0</v>
      </c>
      <c r="F44" s="93">
        <f t="shared" si="14"/>
        <v>0</v>
      </c>
      <c r="G44" s="93">
        <f t="shared" si="14"/>
        <v>0</v>
      </c>
    </row>
    <row r="45" spans="1:8">
      <c r="A45" s="16" t="s">
        <v>537</v>
      </c>
      <c r="B45" s="93"/>
      <c r="C45" s="93"/>
      <c r="D45" s="93">
        <f t="shared" ref="D45:D52" si="15">B45+C45</f>
        <v>0</v>
      </c>
      <c r="E45" s="93"/>
      <c r="F45" s="93"/>
      <c r="G45" s="93">
        <f t="shared" ref="G45:G52" si="16">D45-E45</f>
        <v>0</v>
      </c>
      <c r="H45" s="94" t="s">
        <v>598</v>
      </c>
    </row>
    <row r="46" spans="1:8">
      <c r="A46" s="16" t="s">
        <v>539</v>
      </c>
      <c r="B46" s="93"/>
      <c r="C46" s="93"/>
      <c r="D46" s="93">
        <f t="shared" si="15"/>
        <v>0</v>
      </c>
      <c r="E46" s="93"/>
      <c r="F46" s="93"/>
      <c r="G46" s="93">
        <f t="shared" si="16"/>
        <v>0</v>
      </c>
      <c r="H46" s="94" t="s">
        <v>599</v>
      </c>
    </row>
    <row r="47" spans="1:8">
      <c r="A47" s="16" t="s">
        <v>541</v>
      </c>
      <c r="B47" s="93"/>
      <c r="C47" s="93"/>
      <c r="D47" s="93">
        <f t="shared" si="15"/>
        <v>0</v>
      </c>
      <c r="E47" s="93"/>
      <c r="F47" s="93"/>
      <c r="G47" s="93">
        <f t="shared" si="16"/>
        <v>0</v>
      </c>
      <c r="H47" s="94" t="s">
        <v>600</v>
      </c>
    </row>
    <row r="48" spans="1:8">
      <c r="A48" s="16" t="s">
        <v>543</v>
      </c>
      <c r="B48" s="93"/>
      <c r="C48" s="93"/>
      <c r="D48" s="93">
        <f t="shared" si="15"/>
        <v>0</v>
      </c>
      <c r="E48" s="93"/>
      <c r="F48" s="93"/>
      <c r="G48" s="93">
        <f t="shared" si="16"/>
        <v>0</v>
      </c>
      <c r="H48" s="94" t="s">
        <v>601</v>
      </c>
    </row>
    <row r="49" spans="1:8">
      <c r="A49" s="16" t="s">
        <v>545</v>
      </c>
      <c r="B49" s="93"/>
      <c r="C49" s="93"/>
      <c r="D49" s="93">
        <f t="shared" si="15"/>
        <v>0</v>
      </c>
      <c r="E49" s="93"/>
      <c r="F49" s="93"/>
      <c r="G49" s="93">
        <f t="shared" si="16"/>
        <v>0</v>
      </c>
      <c r="H49" s="94" t="s">
        <v>602</v>
      </c>
    </row>
    <row r="50" spans="1:8">
      <c r="A50" s="16" t="s">
        <v>547</v>
      </c>
      <c r="B50" s="93"/>
      <c r="C50" s="93"/>
      <c r="D50" s="93">
        <f t="shared" si="15"/>
        <v>0</v>
      </c>
      <c r="E50" s="93"/>
      <c r="F50" s="93"/>
      <c r="G50" s="93">
        <f t="shared" si="16"/>
        <v>0</v>
      </c>
      <c r="H50" s="94" t="s">
        <v>603</v>
      </c>
    </row>
    <row r="51" spans="1:8">
      <c r="A51" s="16" t="s">
        <v>549</v>
      </c>
      <c r="B51" s="93"/>
      <c r="C51" s="93"/>
      <c r="D51" s="93">
        <f t="shared" si="15"/>
        <v>0</v>
      </c>
      <c r="E51" s="93"/>
      <c r="F51" s="93"/>
      <c r="G51" s="93">
        <f t="shared" si="16"/>
        <v>0</v>
      </c>
      <c r="H51" s="94" t="s">
        <v>604</v>
      </c>
    </row>
    <row r="52" spans="1:8">
      <c r="A52" s="16" t="s">
        <v>551</v>
      </c>
      <c r="B52" s="93"/>
      <c r="C52" s="93"/>
      <c r="D52" s="93">
        <f t="shared" si="15"/>
        <v>0</v>
      </c>
      <c r="E52" s="93"/>
      <c r="F52" s="93"/>
      <c r="G52" s="93">
        <f t="shared" si="16"/>
        <v>0</v>
      </c>
      <c r="H52" s="94" t="s">
        <v>605</v>
      </c>
    </row>
    <row r="53" spans="1:7">
      <c r="A53" s="33" t="s">
        <v>553</v>
      </c>
      <c r="B53" s="93">
        <f>SUM(B54:B60)</f>
        <v>205000</v>
      </c>
      <c r="C53" s="93">
        <f t="shared" ref="C53:G53" si="17">SUM(C54:C60)</f>
        <v>0</v>
      </c>
      <c r="D53" s="93">
        <f t="shared" si="17"/>
        <v>205000</v>
      </c>
      <c r="E53" s="93">
        <f t="shared" si="17"/>
        <v>205000</v>
      </c>
      <c r="F53" s="93">
        <f t="shared" si="17"/>
        <v>205000</v>
      </c>
      <c r="G53" s="93">
        <f t="shared" si="17"/>
        <v>0</v>
      </c>
    </row>
    <row r="54" spans="1:8">
      <c r="A54" s="16" t="s">
        <v>554</v>
      </c>
      <c r="B54" s="93"/>
      <c r="C54" s="93"/>
      <c r="D54" s="93">
        <f t="shared" ref="D54:D60" si="18">B54+C54</f>
        <v>0</v>
      </c>
      <c r="E54" s="93"/>
      <c r="F54" s="93"/>
      <c r="G54" s="93">
        <f t="shared" ref="G54:G60" si="19">D54-E54</f>
        <v>0</v>
      </c>
      <c r="H54" s="94" t="s">
        <v>606</v>
      </c>
    </row>
    <row r="55" spans="1:8">
      <c r="A55" s="16" t="s">
        <v>556</v>
      </c>
      <c r="B55" s="93"/>
      <c r="C55" s="93"/>
      <c r="D55" s="93">
        <f t="shared" si="18"/>
        <v>0</v>
      </c>
      <c r="E55" s="93"/>
      <c r="F55" s="93"/>
      <c r="G55" s="93">
        <f t="shared" si="19"/>
        <v>0</v>
      </c>
      <c r="H55" s="94" t="s">
        <v>607</v>
      </c>
    </row>
    <row r="56" spans="1:8">
      <c r="A56" s="16" t="s">
        <v>558</v>
      </c>
      <c r="B56" s="93"/>
      <c r="C56" s="93"/>
      <c r="D56" s="93">
        <f t="shared" si="18"/>
        <v>0</v>
      </c>
      <c r="E56" s="93"/>
      <c r="F56" s="93"/>
      <c r="G56" s="93">
        <f t="shared" si="19"/>
        <v>0</v>
      </c>
      <c r="H56" s="94" t="s">
        <v>608</v>
      </c>
    </row>
    <row r="57" spans="1:8">
      <c r="A57" s="96" t="s">
        <v>560</v>
      </c>
      <c r="B57" s="93">
        <v>205000</v>
      </c>
      <c r="C57" s="93">
        <v>0</v>
      </c>
      <c r="D57" s="93">
        <f t="shared" si="18"/>
        <v>205000</v>
      </c>
      <c r="E57" s="93">
        <v>205000</v>
      </c>
      <c r="F57" s="93">
        <v>205000</v>
      </c>
      <c r="G57" s="93">
        <f t="shared" si="19"/>
        <v>0</v>
      </c>
      <c r="H57" s="94" t="s">
        <v>609</v>
      </c>
    </row>
    <row r="58" spans="1:8">
      <c r="A58" s="16" t="s">
        <v>562</v>
      </c>
      <c r="B58" s="93"/>
      <c r="C58" s="93"/>
      <c r="D58" s="93">
        <f t="shared" si="18"/>
        <v>0</v>
      </c>
      <c r="E58" s="93"/>
      <c r="F58" s="93"/>
      <c r="G58" s="93">
        <f t="shared" si="19"/>
        <v>0</v>
      </c>
      <c r="H58" s="94" t="s">
        <v>610</v>
      </c>
    </row>
    <row r="59" spans="1:8">
      <c r="A59" s="16" t="s">
        <v>564</v>
      </c>
      <c r="B59" s="93"/>
      <c r="C59" s="93"/>
      <c r="D59" s="93">
        <f t="shared" si="18"/>
        <v>0</v>
      </c>
      <c r="E59" s="93"/>
      <c r="F59" s="93"/>
      <c r="G59" s="93">
        <f t="shared" si="19"/>
        <v>0</v>
      </c>
      <c r="H59" s="94" t="s">
        <v>611</v>
      </c>
    </row>
    <row r="60" spans="1:8">
      <c r="A60" s="16" t="s">
        <v>566</v>
      </c>
      <c r="B60" s="93"/>
      <c r="C60" s="93"/>
      <c r="D60" s="93">
        <f t="shared" si="18"/>
        <v>0</v>
      </c>
      <c r="E60" s="93"/>
      <c r="F60" s="93"/>
      <c r="G60" s="93">
        <f t="shared" si="19"/>
        <v>0</v>
      </c>
      <c r="H60" s="94" t="s">
        <v>612</v>
      </c>
    </row>
    <row r="61" spans="1:7">
      <c r="A61" s="33" t="s">
        <v>568</v>
      </c>
      <c r="B61" s="93">
        <f>SUM(B62:B70)</f>
        <v>0</v>
      </c>
      <c r="C61" s="93">
        <f t="shared" ref="C61:G61" si="20">SUM(C62:C70)</f>
        <v>0</v>
      </c>
      <c r="D61" s="93">
        <f t="shared" si="20"/>
        <v>0</v>
      </c>
      <c r="E61" s="93">
        <f t="shared" si="20"/>
        <v>0</v>
      </c>
      <c r="F61" s="93">
        <f t="shared" si="20"/>
        <v>0</v>
      </c>
      <c r="G61" s="93">
        <f t="shared" si="20"/>
        <v>0</v>
      </c>
    </row>
    <row r="62" spans="1:8">
      <c r="A62" s="16" t="s">
        <v>569</v>
      </c>
      <c r="B62" s="93"/>
      <c r="C62" s="93"/>
      <c r="D62" s="93">
        <f t="shared" ref="D62:D70" si="21">B62+C62</f>
        <v>0</v>
      </c>
      <c r="E62" s="93"/>
      <c r="F62" s="93"/>
      <c r="G62" s="93">
        <f t="shared" ref="G62:G70" si="22">D62-E62</f>
        <v>0</v>
      </c>
      <c r="H62" s="94" t="s">
        <v>613</v>
      </c>
    </row>
    <row r="63" spans="1:8">
      <c r="A63" s="16" t="s">
        <v>571</v>
      </c>
      <c r="B63" s="93"/>
      <c r="C63" s="93"/>
      <c r="D63" s="93">
        <f t="shared" si="21"/>
        <v>0</v>
      </c>
      <c r="E63" s="93"/>
      <c r="F63" s="93"/>
      <c r="G63" s="93">
        <f t="shared" si="22"/>
        <v>0</v>
      </c>
      <c r="H63" s="94" t="s">
        <v>614</v>
      </c>
    </row>
    <row r="64" spans="1:8">
      <c r="A64" s="16" t="s">
        <v>573</v>
      </c>
      <c r="B64" s="93"/>
      <c r="C64" s="93"/>
      <c r="D64" s="93">
        <f t="shared" si="21"/>
        <v>0</v>
      </c>
      <c r="E64" s="93"/>
      <c r="F64" s="93"/>
      <c r="G64" s="93">
        <f t="shared" si="22"/>
        <v>0</v>
      </c>
      <c r="H64" s="94" t="s">
        <v>615</v>
      </c>
    </row>
    <row r="65" spans="1:8">
      <c r="A65" s="16" t="s">
        <v>575</v>
      </c>
      <c r="B65" s="93"/>
      <c r="C65" s="93"/>
      <c r="D65" s="93">
        <f t="shared" si="21"/>
        <v>0</v>
      </c>
      <c r="E65" s="93"/>
      <c r="F65" s="93"/>
      <c r="G65" s="93">
        <f t="shared" si="22"/>
        <v>0</v>
      </c>
      <c r="H65" s="94" t="s">
        <v>616</v>
      </c>
    </row>
    <row r="66" spans="1:8">
      <c r="A66" s="16" t="s">
        <v>577</v>
      </c>
      <c r="B66" s="93"/>
      <c r="C66" s="93"/>
      <c r="D66" s="93">
        <f t="shared" si="21"/>
        <v>0</v>
      </c>
      <c r="E66" s="93"/>
      <c r="F66" s="93"/>
      <c r="G66" s="93">
        <f t="shared" si="22"/>
        <v>0</v>
      </c>
      <c r="H66" s="94" t="s">
        <v>617</v>
      </c>
    </row>
    <row r="67" spans="1:8">
      <c r="A67" s="16" t="s">
        <v>579</v>
      </c>
      <c r="B67" s="93"/>
      <c r="C67" s="93"/>
      <c r="D67" s="93">
        <f t="shared" si="21"/>
        <v>0</v>
      </c>
      <c r="E67" s="93"/>
      <c r="F67" s="93"/>
      <c r="G67" s="93">
        <f t="shared" si="22"/>
        <v>0</v>
      </c>
      <c r="H67" s="94" t="s">
        <v>618</v>
      </c>
    </row>
    <row r="68" spans="1:8">
      <c r="A68" s="16" t="s">
        <v>581</v>
      </c>
      <c r="B68" s="93"/>
      <c r="C68" s="93"/>
      <c r="D68" s="93">
        <f t="shared" si="21"/>
        <v>0</v>
      </c>
      <c r="E68" s="93"/>
      <c r="F68" s="93"/>
      <c r="G68" s="93">
        <f t="shared" si="22"/>
        <v>0</v>
      </c>
      <c r="H68" s="94" t="s">
        <v>619</v>
      </c>
    </row>
    <row r="69" spans="1:8">
      <c r="A69" s="16" t="s">
        <v>583</v>
      </c>
      <c r="B69" s="93"/>
      <c r="C69" s="93"/>
      <c r="D69" s="93">
        <f t="shared" si="21"/>
        <v>0</v>
      </c>
      <c r="E69" s="93"/>
      <c r="F69" s="93"/>
      <c r="G69" s="93">
        <f t="shared" si="22"/>
        <v>0</v>
      </c>
      <c r="H69" s="94" t="s">
        <v>620</v>
      </c>
    </row>
    <row r="70" spans="1:8">
      <c r="A70" s="16" t="s">
        <v>585</v>
      </c>
      <c r="B70" s="93"/>
      <c r="C70" s="93"/>
      <c r="D70" s="93">
        <f t="shared" si="21"/>
        <v>0</v>
      </c>
      <c r="E70" s="93"/>
      <c r="F70" s="93"/>
      <c r="G70" s="93">
        <f t="shared" si="22"/>
        <v>0</v>
      </c>
      <c r="H70" s="94" t="s">
        <v>621</v>
      </c>
    </row>
    <row r="71" spans="1:7">
      <c r="A71" s="12" t="s">
        <v>622</v>
      </c>
      <c r="B71" s="97">
        <f>SUM(B72:B75)</f>
        <v>0</v>
      </c>
      <c r="C71" s="97">
        <f t="shared" ref="C71:G71" si="23">SUM(C72:C75)</f>
        <v>0</v>
      </c>
      <c r="D71" s="97">
        <f t="shared" si="23"/>
        <v>0</v>
      </c>
      <c r="E71" s="97">
        <f t="shared" si="23"/>
        <v>0</v>
      </c>
      <c r="F71" s="97">
        <f t="shared" si="23"/>
        <v>0</v>
      </c>
      <c r="G71" s="97">
        <f t="shared" si="23"/>
        <v>0</v>
      </c>
    </row>
    <row r="72" spans="1:8">
      <c r="A72" s="16" t="s">
        <v>588</v>
      </c>
      <c r="B72" s="93"/>
      <c r="C72" s="93"/>
      <c r="D72" s="93">
        <f t="shared" ref="D72:D75" si="24">B72+C72</f>
        <v>0</v>
      </c>
      <c r="E72" s="93"/>
      <c r="F72" s="93"/>
      <c r="G72" s="93">
        <f t="shared" ref="G72:G75" si="25">D72-E72</f>
        <v>0</v>
      </c>
      <c r="H72" s="94" t="s">
        <v>623</v>
      </c>
    </row>
    <row r="73" ht="30" spans="1:8">
      <c r="A73" s="16" t="s">
        <v>590</v>
      </c>
      <c r="B73" s="93"/>
      <c r="C73" s="93"/>
      <c r="D73" s="93">
        <f t="shared" si="24"/>
        <v>0</v>
      </c>
      <c r="E73" s="93"/>
      <c r="F73" s="93"/>
      <c r="G73" s="93">
        <f t="shared" si="25"/>
        <v>0</v>
      </c>
      <c r="H73" s="94" t="s">
        <v>624</v>
      </c>
    </row>
    <row r="74" spans="1:8">
      <c r="A74" s="16" t="s">
        <v>592</v>
      </c>
      <c r="B74" s="93"/>
      <c r="C74" s="93"/>
      <c r="D74" s="93">
        <f t="shared" si="24"/>
        <v>0</v>
      </c>
      <c r="E74" s="93"/>
      <c r="F74" s="93"/>
      <c r="G74" s="93">
        <f t="shared" si="25"/>
        <v>0</v>
      </c>
      <c r="H74" s="94" t="s">
        <v>625</v>
      </c>
    </row>
    <row r="75" spans="1:8">
      <c r="A75" s="16" t="s">
        <v>594</v>
      </c>
      <c r="B75" s="93"/>
      <c r="C75" s="93"/>
      <c r="D75" s="93">
        <f t="shared" si="24"/>
        <v>0</v>
      </c>
      <c r="E75" s="93"/>
      <c r="F75" s="93"/>
      <c r="G75" s="93">
        <f t="shared" si="25"/>
        <v>0</v>
      </c>
      <c r="H75" s="94" t="s">
        <v>626</v>
      </c>
    </row>
    <row r="76" spans="1:7">
      <c r="A76" s="15"/>
      <c r="B76" s="98"/>
      <c r="C76" s="98"/>
      <c r="D76" s="98"/>
      <c r="E76" s="98"/>
      <c r="F76" s="98"/>
      <c r="G76" s="98"/>
    </row>
    <row r="77" spans="1:7">
      <c r="A77" s="39" t="s">
        <v>518</v>
      </c>
      <c r="B77" s="95">
        <f>B9+B43</f>
        <v>5231224</v>
      </c>
      <c r="C77" s="95">
        <f t="shared" ref="C77:G77" si="26">C9+C43</f>
        <v>308792.3</v>
      </c>
      <c r="D77" s="95">
        <f t="shared" si="26"/>
        <v>5540016.3</v>
      </c>
      <c r="E77" s="95">
        <f t="shared" si="26"/>
        <v>5331288.25</v>
      </c>
      <c r="F77" s="95">
        <f t="shared" si="26"/>
        <v>5331288.25</v>
      </c>
      <c r="G77" s="95">
        <f t="shared" si="26"/>
        <v>208728.05</v>
      </c>
    </row>
    <row r="78" spans="1:7">
      <c r="A78" s="21"/>
      <c r="B78" s="99"/>
      <c r="C78" s="99"/>
      <c r="D78" s="99"/>
      <c r="E78" s="99"/>
      <c r="F78" s="99"/>
      <c r="G78" s="99"/>
    </row>
    <row r="79" spans="1:7">
      <c r="A79" s="75" t="s">
        <v>124</v>
      </c>
      <c r="B79" s="75"/>
      <c r="C79" s="75"/>
      <c r="D79" s="75"/>
      <c r="E79" s="75"/>
      <c r="F79" s="75"/>
      <c r="G79" s="75"/>
    </row>
    <row r="80" spans="1:7">
      <c r="A80" s="76"/>
      <c r="B80" s="76"/>
      <c r="C80" s="77"/>
      <c r="D80" s="77"/>
      <c r="E80" s="77"/>
      <c r="F80" s="77"/>
      <c r="G80" s="77"/>
    </row>
    <row r="81" spans="1:7">
      <c r="A81" s="76"/>
      <c r="B81" s="76"/>
      <c r="C81" s="77"/>
      <c r="D81" s="77"/>
      <c r="E81" s="77"/>
      <c r="F81" s="77"/>
      <c r="G81" s="77"/>
    </row>
    <row r="82" spans="1:7">
      <c r="A82" s="76"/>
      <c r="B82" s="76"/>
      <c r="C82" s="77"/>
      <c r="D82" s="77"/>
      <c r="E82" s="77"/>
      <c r="F82" s="77"/>
      <c r="G82" s="77"/>
    </row>
    <row r="83" spans="1:7">
      <c r="A83" s="78"/>
      <c r="B83" s="79"/>
      <c r="C83" s="80"/>
      <c r="D83" s="81"/>
      <c r="E83" s="82"/>
      <c r="F83" s="83"/>
      <c r="G83" s="82"/>
    </row>
    <row r="84" ht="15.75" spans="1:7">
      <c r="A84" s="84" t="s">
        <v>125</v>
      </c>
      <c r="B84" s="79"/>
      <c r="C84" s="85" t="s">
        <v>126</v>
      </c>
      <c r="D84" s="82"/>
      <c r="E84" s="82"/>
      <c r="F84" s="83"/>
      <c r="G84" s="82"/>
    </row>
    <row r="85" spans="1:7">
      <c r="A85" s="86" t="s">
        <v>127</v>
      </c>
      <c r="B85" s="79"/>
      <c r="C85" s="87" t="s">
        <v>128</v>
      </c>
      <c r="D85" s="82"/>
      <c r="E85" s="82"/>
      <c r="F85" s="83"/>
      <c r="G85" s="82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79:G79"/>
    <mergeCell ref="A7:A8"/>
    <mergeCell ref="G7:G8"/>
  </mergeCells>
  <pageMargins left="0.25" right="0.25" top="0.75" bottom="0.75" header="0.3" footer="0.3"/>
  <pageSetup paperSize="1" scale="50" orientation="portrait"/>
  <headerFooter/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2" workbookViewId="0">
      <selection activeCell="A53" sqref="A53"/>
    </sheetView>
  </sheetViews>
  <sheetFormatPr defaultColWidth="11" defaultRowHeight="15" outlineLevelCol="6"/>
  <cols>
    <col min="1" max="1" width="91.1428571428571" customWidth="1"/>
    <col min="2" max="2" width="22.1428571428571" customWidth="1"/>
    <col min="3" max="3" width="21.1428571428571" customWidth="1"/>
    <col min="4" max="4" width="19.8571428571429" customWidth="1"/>
    <col min="5" max="5" width="20.8571428571429" customWidth="1"/>
    <col min="6" max="6" width="20.7142857142857" customWidth="1"/>
    <col min="7" max="7" width="18.2857142857143" customWidth="1"/>
  </cols>
  <sheetData>
    <row r="1" ht="55.5" customHeight="1" spans="1:7">
      <c r="A1" s="67" t="s">
        <v>627</v>
      </c>
      <c r="B1" s="22"/>
      <c r="C1" s="22"/>
      <c r="D1" s="22"/>
      <c r="E1" s="22"/>
      <c r="F1" s="22"/>
      <c r="G1" s="2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23" t="s">
        <v>309</v>
      </c>
      <c r="B3" s="24"/>
      <c r="C3" s="24"/>
      <c r="D3" s="24"/>
      <c r="E3" s="24"/>
      <c r="F3" s="24"/>
      <c r="G3" s="25"/>
    </row>
    <row r="4" spans="1:7">
      <c r="A4" s="23" t="s">
        <v>628</v>
      </c>
      <c r="B4" s="24"/>
      <c r="C4" s="24"/>
      <c r="D4" s="24"/>
      <c r="E4" s="24"/>
      <c r="F4" s="24"/>
      <c r="G4" s="25"/>
    </row>
    <row r="5" spans="1:7">
      <c r="A5" s="23" t="s">
        <v>173</v>
      </c>
      <c r="B5" s="24"/>
      <c r="C5" s="24"/>
      <c r="D5" s="24"/>
      <c r="E5" s="24"/>
      <c r="F5" s="24"/>
      <c r="G5" s="25"/>
    </row>
    <row r="6" spans="1:7">
      <c r="A6" s="6" t="s">
        <v>4</v>
      </c>
      <c r="B6" s="7"/>
      <c r="C6" s="7"/>
      <c r="D6" s="7"/>
      <c r="E6" s="7"/>
      <c r="F6" s="7"/>
      <c r="G6" s="8"/>
    </row>
    <row r="7" spans="1:7">
      <c r="A7" s="60" t="s">
        <v>629</v>
      </c>
      <c r="B7" s="68" t="s">
        <v>311</v>
      </c>
      <c r="C7" s="68"/>
      <c r="D7" s="68"/>
      <c r="E7" s="68"/>
      <c r="F7" s="68"/>
      <c r="G7" s="68" t="s">
        <v>312</v>
      </c>
    </row>
    <row r="8" ht="30" spans="1:7">
      <c r="A8" s="61"/>
      <c r="B8" s="68" t="s">
        <v>313</v>
      </c>
      <c r="C8" s="69" t="s">
        <v>534</v>
      </c>
      <c r="D8" s="69" t="s">
        <v>244</v>
      </c>
      <c r="E8" s="69" t="s">
        <v>199</v>
      </c>
      <c r="F8" s="69" t="s">
        <v>216</v>
      </c>
      <c r="G8" s="69"/>
    </row>
    <row r="9" spans="1:7">
      <c r="A9" s="31" t="s">
        <v>630</v>
      </c>
      <c r="B9" s="70">
        <f>B10+B11+B12+B15+B16+B19</f>
        <v>3769681.4</v>
      </c>
      <c r="C9" s="70">
        <f t="shared" ref="C9:G9" si="0">C10+C11+C12+C15+C16+C19</f>
        <v>-186512.21</v>
      </c>
      <c r="D9" s="70">
        <f t="shared" si="0"/>
        <v>3583169.19</v>
      </c>
      <c r="E9" s="70">
        <f t="shared" si="0"/>
        <v>3545027.56</v>
      </c>
      <c r="F9" s="70">
        <f t="shared" si="0"/>
        <v>3545027.56</v>
      </c>
      <c r="G9" s="70">
        <f t="shared" si="0"/>
        <v>38141.6299999999</v>
      </c>
    </row>
    <row r="10" spans="1:7">
      <c r="A10" s="33" t="s">
        <v>631</v>
      </c>
      <c r="B10" s="71">
        <v>3769681.4</v>
      </c>
      <c r="C10" s="71">
        <v>-186512.21</v>
      </c>
      <c r="D10" s="71">
        <f>B10+C10</f>
        <v>3583169.19</v>
      </c>
      <c r="E10" s="71">
        <v>3545027.56</v>
      </c>
      <c r="F10" s="71">
        <v>3545027.56</v>
      </c>
      <c r="G10" s="71">
        <f>D10-E10</f>
        <v>38141.6299999999</v>
      </c>
    </row>
    <row r="11" spans="1:7">
      <c r="A11" s="33" t="s">
        <v>632</v>
      </c>
      <c r="B11" s="71"/>
      <c r="C11" s="71"/>
      <c r="D11" s="71">
        <f>B11+C11</f>
        <v>0</v>
      </c>
      <c r="E11" s="71"/>
      <c r="F11" s="71"/>
      <c r="G11" s="71">
        <f>D11-E11</f>
        <v>0</v>
      </c>
    </row>
    <row r="12" spans="1:7">
      <c r="A12" s="33" t="s">
        <v>633</v>
      </c>
      <c r="B12" s="71">
        <f>B13+B14</f>
        <v>0</v>
      </c>
      <c r="C12" s="71">
        <f t="shared" ref="C12:G12" si="1">C13+C14</f>
        <v>0</v>
      </c>
      <c r="D12" s="71">
        <f t="shared" si="1"/>
        <v>0</v>
      </c>
      <c r="E12" s="71">
        <f t="shared" si="1"/>
        <v>0</v>
      </c>
      <c r="F12" s="71">
        <f t="shared" si="1"/>
        <v>0</v>
      </c>
      <c r="G12" s="71">
        <f t="shared" si="1"/>
        <v>0</v>
      </c>
    </row>
    <row r="13" spans="1:7">
      <c r="A13" s="72" t="s">
        <v>634</v>
      </c>
      <c r="B13" s="71"/>
      <c r="C13" s="71"/>
      <c r="D13" s="71">
        <f>B13+C13</f>
        <v>0</v>
      </c>
      <c r="E13" s="71"/>
      <c r="F13" s="71"/>
      <c r="G13" s="71">
        <f>D13-E13</f>
        <v>0</v>
      </c>
    </row>
    <row r="14" spans="1:7">
      <c r="A14" s="72" t="s">
        <v>635</v>
      </c>
      <c r="B14" s="71"/>
      <c r="C14" s="71"/>
      <c r="D14" s="71">
        <f>B14+C14</f>
        <v>0</v>
      </c>
      <c r="E14" s="71"/>
      <c r="F14" s="71"/>
      <c r="G14" s="71">
        <f>D14-E14</f>
        <v>0</v>
      </c>
    </row>
    <row r="15" spans="1:7">
      <c r="A15" s="33" t="s">
        <v>636</v>
      </c>
      <c r="B15" s="71"/>
      <c r="C15" s="71"/>
      <c r="D15" s="71">
        <f>B15+C15</f>
        <v>0</v>
      </c>
      <c r="E15" s="71"/>
      <c r="F15" s="71"/>
      <c r="G15" s="71">
        <f>D15-E15</f>
        <v>0</v>
      </c>
    </row>
    <row r="16" spans="1:7">
      <c r="A16" s="12" t="s">
        <v>637</v>
      </c>
      <c r="B16" s="71">
        <f>B17+B18</f>
        <v>0</v>
      </c>
      <c r="C16" s="71">
        <f t="shared" ref="C16:G16" si="2">C17+C18</f>
        <v>0</v>
      </c>
      <c r="D16" s="71">
        <f t="shared" si="2"/>
        <v>0</v>
      </c>
      <c r="E16" s="71">
        <f t="shared" si="2"/>
        <v>0</v>
      </c>
      <c r="F16" s="71">
        <f t="shared" si="2"/>
        <v>0</v>
      </c>
      <c r="G16" s="71">
        <f t="shared" si="2"/>
        <v>0</v>
      </c>
    </row>
    <row r="17" spans="1:7">
      <c r="A17" s="72" t="s">
        <v>638</v>
      </c>
      <c r="B17" s="71"/>
      <c r="C17" s="71"/>
      <c r="D17" s="71">
        <f>B17+C17</f>
        <v>0</v>
      </c>
      <c r="E17" s="71"/>
      <c r="F17" s="71"/>
      <c r="G17" s="71">
        <f>D17-E17</f>
        <v>0</v>
      </c>
    </row>
    <row r="18" spans="1:7">
      <c r="A18" s="72" t="s">
        <v>639</v>
      </c>
      <c r="B18" s="71"/>
      <c r="C18" s="71"/>
      <c r="D18" s="71">
        <f>B18+C18</f>
        <v>0</v>
      </c>
      <c r="E18" s="71"/>
      <c r="F18" s="71"/>
      <c r="G18" s="71">
        <f>D18-E18</f>
        <v>0</v>
      </c>
    </row>
    <row r="19" spans="1:7">
      <c r="A19" s="33" t="s">
        <v>640</v>
      </c>
      <c r="B19" s="71"/>
      <c r="C19" s="71"/>
      <c r="D19" s="71">
        <f>B19+C19</f>
        <v>0</v>
      </c>
      <c r="E19" s="71"/>
      <c r="F19" s="71"/>
      <c r="G19" s="71">
        <f>D19-E19</f>
        <v>0</v>
      </c>
    </row>
    <row r="20" spans="1:7">
      <c r="A20" s="15"/>
      <c r="B20" s="73"/>
      <c r="C20" s="73"/>
      <c r="D20" s="73"/>
      <c r="E20" s="73"/>
      <c r="F20" s="73"/>
      <c r="G20" s="73"/>
    </row>
    <row r="21" spans="1:7">
      <c r="A21" s="64" t="s">
        <v>641</v>
      </c>
      <c r="B21" s="70">
        <f>B22+B23+B24+B27+B28+B31</f>
        <v>205000</v>
      </c>
      <c r="C21" s="70">
        <f t="shared" ref="C21:G21" si="3">C22+C23+C24+C27+C28+C31</f>
        <v>0</v>
      </c>
      <c r="D21" s="70">
        <f t="shared" si="3"/>
        <v>205000</v>
      </c>
      <c r="E21" s="70">
        <f t="shared" si="3"/>
        <v>205000</v>
      </c>
      <c r="F21" s="70">
        <f t="shared" si="3"/>
        <v>205000</v>
      </c>
      <c r="G21" s="70">
        <f t="shared" si="3"/>
        <v>0</v>
      </c>
    </row>
    <row r="22" spans="1:7">
      <c r="A22" s="33" t="s">
        <v>631</v>
      </c>
      <c r="B22" s="71">
        <v>205000</v>
      </c>
      <c r="C22" s="71">
        <v>0</v>
      </c>
      <c r="D22" s="71">
        <f>B22+C22</f>
        <v>205000</v>
      </c>
      <c r="E22" s="71">
        <v>205000</v>
      </c>
      <c r="F22" s="71">
        <v>205000</v>
      </c>
      <c r="G22" s="71">
        <f>D22-E22</f>
        <v>0</v>
      </c>
    </row>
    <row r="23" spans="1:7">
      <c r="A23" s="33" t="s">
        <v>632</v>
      </c>
      <c r="B23" s="71"/>
      <c r="C23" s="71"/>
      <c r="D23" s="71">
        <f>B23+C23</f>
        <v>0</v>
      </c>
      <c r="E23" s="71"/>
      <c r="F23" s="71"/>
      <c r="G23" s="71">
        <f>D23-E23</f>
        <v>0</v>
      </c>
    </row>
    <row r="24" spans="1:7">
      <c r="A24" s="33" t="s">
        <v>633</v>
      </c>
      <c r="B24" s="71">
        <f>B25+B26</f>
        <v>0</v>
      </c>
      <c r="C24" s="71">
        <f>C25+C26</f>
        <v>0</v>
      </c>
      <c r="D24" s="71">
        <f>D25+D26</f>
        <v>0</v>
      </c>
      <c r="E24" s="71">
        <f t="shared" ref="E24:G24" si="4">E25+E26</f>
        <v>0</v>
      </c>
      <c r="F24" s="71">
        <f t="shared" si="4"/>
        <v>0</v>
      </c>
      <c r="G24" s="71">
        <f t="shared" si="4"/>
        <v>0</v>
      </c>
    </row>
    <row r="25" spans="1:7">
      <c r="A25" s="72" t="s">
        <v>634</v>
      </c>
      <c r="B25" s="71"/>
      <c r="C25" s="71"/>
      <c r="D25" s="71">
        <f>B25+C25</f>
        <v>0</v>
      </c>
      <c r="E25" s="71"/>
      <c r="F25" s="71"/>
      <c r="G25" s="71">
        <f>D25-E25</f>
        <v>0</v>
      </c>
    </row>
    <row r="26" spans="1:7">
      <c r="A26" s="72" t="s">
        <v>635</v>
      </c>
      <c r="B26" s="71"/>
      <c r="C26" s="71"/>
      <c r="D26" s="71">
        <f>B26+C26</f>
        <v>0</v>
      </c>
      <c r="E26" s="71"/>
      <c r="F26" s="71"/>
      <c r="G26" s="71">
        <f>D26-E26</f>
        <v>0</v>
      </c>
    </row>
    <row r="27" spans="1:7">
      <c r="A27" s="33" t="s">
        <v>636</v>
      </c>
      <c r="B27" s="71"/>
      <c r="C27" s="71"/>
      <c r="D27" s="71"/>
      <c r="E27" s="71"/>
      <c r="F27" s="71"/>
      <c r="G27" s="71"/>
    </row>
    <row r="28" spans="1:7">
      <c r="A28" s="12" t="s">
        <v>637</v>
      </c>
      <c r="B28" s="71">
        <f>B29+B30</f>
        <v>0</v>
      </c>
      <c r="C28" s="71">
        <f t="shared" ref="C28:G28" si="5">C29+C30</f>
        <v>0</v>
      </c>
      <c r="D28" s="71">
        <f t="shared" si="5"/>
        <v>0</v>
      </c>
      <c r="E28" s="71">
        <f t="shared" si="5"/>
        <v>0</v>
      </c>
      <c r="F28" s="71">
        <f t="shared" si="5"/>
        <v>0</v>
      </c>
      <c r="G28" s="71">
        <f t="shared" si="5"/>
        <v>0</v>
      </c>
    </row>
    <row r="29" spans="1:7">
      <c r="A29" s="72" t="s">
        <v>638</v>
      </c>
      <c r="B29" s="71"/>
      <c r="C29" s="71"/>
      <c r="D29" s="71">
        <f>B29+C29</f>
        <v>0</v>
      </c>
      <c r="E29" s="71"/>
      <c r="F29" s="71"/>
      <c r="G29" s="71">
        <f>D29-E29</f>
        <v>0</v>
      </c>
    </row>
    <row r="30" spans="1:7">
      <c r="A30" s="72" t="s">
        <v>639</v>
      </c>
      <c r="B30" s="71"/>
      <c r="C30" s="71"/>
      <c r="D30" s="71">
        <f>B30+C30</f>
        <v>0</v>
      </c>
      <c r="E30" s="71"/>
      <c r="F30" s="71"/>
      <c r="G30" s="71">
        <f>D30-E30</f>
        <v>0</v>
      </c>
    </row>
    <row r="31" spans="1:7">
      <c r="A31" s="33" t="s">
        <v>640</v>
      </c>
      <c r="B31" s="71"/>
      <c r="C31" s="71"/>
      <c r="D31" s="71">
        <f>B31+C31</f>
        <v>0</v>
      </c>
      <c r="E31" s="71"/>
      <c r="F31" s="71"/>
      <c r="G31" s="71">
        <f>D31-E31</f>
        <v>0</v>
      </c>
    </row>
    <row r="32" spans="1:7">
      <c r="A32" s="15"/>
      <c r="B32" s="73"/>
      <c r="C32" s="73"/>
      <c r="D32" s="73"/>
      <c r="E32" s="73"/>
      <c r="F32" s="73"/>
      <c r="G32" s="73"/>
    </row>
    <row r="33" spans="1:7">
      <c r="A33" s="39" t="s">
        <v>642</v>
      </c>
      <c r="B33" s="70">
        <f>B9+B21</f>
        <v>3974681.4</v>
      </c>
      <c r="C33" s="70">
        <f t="shared" ref="C33:G33" si="6">C9+C21</f>
        <v>-186512.21</v>
      </c>
      <c r="D33" s="70">
        <f t="shared" si="6"/>
        <v>3788169.19</v>
      </c>
      <c r="E33" s="70">
        <f t="shared" si="6"/>
        <v>3750027.56</v>
      </c>
      <c r="F33" s="70">
        <f t="shared" si="6"/>
        <v>3750027.56</v>
      </c>
      <c r="G33" s="70">
        <f t="shared" si="6"/>
        <v>38141.6299999999</v>
      </c>
    </row>
    <row r="34" spans="1:7">
      <c r="A34" s="21"/>
      <c r="B34" s="74"/>
      <c r="C34" s="74"/>
      <c r="D34" s="74"/>
      <c r="E34" s="74"/>
      <c r="F34" s="74"/>
      <c r="G34" s="74"/>
    </row>
    <row r="35" spans="1:7">
      <c r="A35" s="75" t="s">
        <v>124</v>
      </c>
      <c r="B35" s="75"/>
      <c r="C35" s="75"/>
      <c r="D35" s="75"/>
      <c r="E35" s="75"/>
      <c r="F35" s="75"/>
      <c r="G35" s="75"/>
    </row>
    <row r="36" spans="1:7">
      <c r="A36" s="76"/>
      <c r="B36" s="76"/>
      <c r="C36" s="77"/>
      <c r="D36" s="77"/>
      <c r="E36" s="77"/>
      <c r="F36" s="77"/>
      <c r="G36" s="77"/>
    </row>
    <row r="37" spans="1:7">
      <c r="A37" s="76"/>
      <c r="B37" s="76"/>
      <c r="C37" s="77"/>
      <c r="D37" s="77"/>
      <c r="E37" s="77"/>
      <c r="F37" s="77"/>
      <c r="G37" s="77"/>
    </row>
    <row r="38" spans="1:7">
      <c r="A38" s="76"/>
      <c r="B38" s="76"/>
      <c r="C38" s="77"/>
      <c r="D38" s="77"/>
      <c r="E38" s="77"/>
      <c r="F38" s="77"/>
      <c r="G38" s="77"/>
    </row>
    <row r="39" spans="1:7">
      <c r="A39" s="76"/>
      <c r="B39" s="76"/>
      <c r="C39" s="77"/>
      <c r="D39" s="77"/>
      <c r="E39" s="77"/>
      <c r="F39" s="77"/>
      <c r="G39" s="77"/>
    </row>
    <row r="40" spans="1:7">
      <c r="A40" s="76"/>
      <c r="B40" s="76"/>
      <c r="C40" s="77"/>
      <c r="D40" s="77"/>
      <c r="E40" s="77"/>
      <c r="F40" s="77"/>
      <c r="G40" s="77"/>
    </row>
    <row r="41" spans="1:7">
      <c r="A41" s="78"/>
      <c r="B41" s="79"/>
      <c r="C41" s="80"/>
      <c r="D41" s="81"/>
      <c r="E41" s="82"/>
      <c r="F41" s="83"/>
      <c r="G41" s="82"/>
    </row>
    <row r="42" ht="15.75" spans="1:7">
      <c r="A42" s="84" t="s">
        <v>125</v>
      </c>
      <c r="B42" s="79"/>
      <c r="C42" s="85" t="s">
        <v>126</v>
      </c>
      <c r="D42" s="82"/>
      <c r="E42" s="82"/>
      <c r="F42" s="83"/>
      <c r="G42" s="82"/>
    </row>
    <row r="43" spans="1:7">
      <c r="A43" s="86" t="s">
        <v>127</v>
      </c>
      <c r="B43" s="79"/>
      <c r="C43" s="87" t="s">
        <v>128</v>
      </c>
      <c r="D43" s="82"/>
      <c r="E43" s="82"/>
      <c r="F43" s="83"/>
      <c r="G43" s="82"/>
    </row>
  </sheetData>
  <mergeCells count="10">
    <mergeCell ref="A1:G1"/>
    <mergeCell ref="A2:G2"/>
    <mergeCell ref="A3:G3"/>
    <mergeCell ref="A4:G4"/>
    <mergeCell ref="A5:G5"/>
    <mergeCell ref="A6:G6"/>
    <mergeCell ref="B7:F7"/>
    <mergeCell ref="A35:G35"/>
    <mergeCell ref="A7:A8"/>
    <mergeCell ref="G7:G8"/>
  </mergeCells>
  <pageMargins left="0.25" right="0.25" top="0.75" bottom="0.75" header="0.3" footer="0.3"/>
  <pageSetup paperSize="1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2018-11-20T17:29:00Z</dcterms:created>
  <dcterms:modified xsi:type="dcterms:W3CDTF">2023-01-30T20:44:40Z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05A683813D45456CAA59D83B443F99D2</vt:lpwstr>
  </property>
  <property fmtid="{D5CDD505-2E9C-101B-9397-08002B2CF9AE}" pid="3" name="KSOProductBuildVer">
    <vt:lpwstr>2058-11.2.0.11440</vt:lpwstr>
  </property>
</Properties>
</file>