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TA2022\4TO TRIMESTRE\DIGITAL\"/>
    </mc:Choice>
  </mc:AlternateContent>
  <bookViews>
    <workbookView xWindow="0" yWindow="0" windowWidth="13680" windowHeight="11445" tabRatio="863" firstSheet="4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94" i="62"/>
  <c r="C93" i="62"/>
  <c r="D96" i="62"/>
  <c r="C96" i="62"/>
  <c r="C62" i="62"/>
  <c r="D48" i="62"/>
  <c r="C50" i="62"/>
  <c r="C49" i="62" s="1"/>
  <c r="D37" i="62"/>
  <c r="C37" i="62"/>
  <c r="D28" i="62"/>
  <c r="D43" i="62" s="1"/>
  <c r="C28" i="62"/>
  <c r="C43" i="62" s="1"/>
  <c r="D20" i="62"/>
  <c r="C20" i="62"/>
  <c r="D15" i="62"/>
  <c r="C15" i="62"/>
  <c r="C219" i="60"/>
  <c r="C218" i="60"/>
  <c r="C208" i="60"/>
  <c r="C206" i="60"/>
  <c r="C204" i="60"/>
  <c r="C198" i="60"/>
  <c r="C195" i="60"/>
  <c r="C186" i="60"/>
  <c r="C185" i="60"/>
  <c r="C182" i="60"/>
  <c r="C180" i="60"/>
  <c r="C177" i="60"/>
  <c r="C174" i="60"/>
  <c r="C170" i="60" s="1"/>
  <c r="C171" i="60"/>
  <c r="C167" i="60"/>
  <c r="C164" i="60"/>
  <c r="C160" i="60" s="1"/>
  <c r="C161" i="60"/>
  <c r="C157" i="60"/>
  <c r="C151" i="60"/>
  <c r="C149" i="60"/>
  <c r="C146" i="60"/>
  <c r="C142" i="60"/>
  <c r="C137" i="60"/>
  <c r="C134" i="60"/>
  <c r="C131" i="60"/>
  <c r="C127" i="60" s="1"/>
  <c r="C128" i="60"/>
  <c r="C117" i="60"/>
  <c r="C107" i="60"/>
  <c r="C100" i="60"/>
  <c r="C99" i="60"/>
  <c r="C59" i="60"/>
  <c r="C58" i="60"/>
  <c r="C46" i="60"/>
  <c r="C37" i="60"/>
  <c r="C34" i="60"/>
  <c r="C28" i="60"/>
  <c r="C25" i="60"/>
  <c r="C8" i="60" s="1"/>
  <c r="C19" i="60"/>
  <c r="C9" i="60"/>
  <c r="C96" i="59"/>
  <c r="E74" i="59"/>
  <c r="D74" i="59"/>
  <c r="C74" i="59"/>
  <c r="E62" i="59"/>
  <c r="D62" i="59"/>
  <c r="C62" i="59"/>
  <c r="E54" i="59"/>
  <c r="D54" i="59"/>
  <c r="C54" i="59"/>
  <c r="D100" i="60" l="1"/>
  <c r="D146" i="60"/>
  <c r="D170" i="60"/>
  <c r="D107" i="60"/>
  <c r="D177" i="60"/>
  <c r="D180" i="60"/>
  <c r="D208" i="60"/>
  <c r="D128" i="60"/>
  <c r="D157" i="60"/>
  <c r="D182" i="60"/>
  <c r="D218" i="60"/>
  <c r="C98" i="60"/>
  <c r="D185" i="60"/>
  <c r="D219" i="60"/>
  <c r="D134" i="60"/>
  <c r="D160" i="60"/>
  <c r="D186" i="60"/>
  <c r="D137" i="60"/>
  <c r="D99" i="60"/>
  <c r="D171" i="60"/>
  <c r="D198" i="60"/>
  <c r="D164" i="60"/>
  <c r="D131" i="60"/>
  <c r="D174" i="60"/>
  <c r="A1" i="59"/>
  <c r="A1" i="64" s="1"/>
  <c r="D217" i="60" l="1"/>
  <c r="D209" i="60"/>
  <c r="D197" i="60"/>
  <c r="D190" i="60"/>
  <c r="D184" i="60"/>
  <c r="D178" i="60"/>
  <c r="D172" i="60"/>
  <c r="D155" i="60"/>
  <c r="D142" i="60"/>
  <c r="D136" i="60"/>
  <c r="D130" i="60"/>
  <c r="D124" i="60"/>
  <c r="D109" i="60"/>
  <c r="D102" i="60"/>
  <c r="D202" i="60"/>
  <c r="D188" i="60"/>
  <c r="D165" i="60"/>
  <c r="D147" i="60"/>
  <c r="D122" i="60"/>
  <c r="D220" i="60"/>
  <c r="D207" i="60"/>
  <c r="D201" i="60"/>
  <c r="D187" i="60"/>
  <c r="D159" i="60"/>
  <c r="D152" i="60"/>
  <c r="D140" i="60"/>
  <c r="D200" i="60"/>
  <c r="D194" i="60"/>
  <c r="D181" i="60"/>
  <c r="D139" i="60"/>
  <c r="D106" i="60"/>
  <c r="D212" i="60"/>
  <c r="D199" i="60"/>
  <c r="D163" i="60"/>
  <c r="D138" i="60"/>
  <c r="D132" i="60"/>
  <c r="D112" i="60"/>
  <c r="D105" i="60"/>
  <c r="D192" i="60"/>
  <c r="D168" i="60"/>
  <c r="D144" i="60"/>
  <c r="D118" i="60"/>
  <c r="D210" i="60"/>
  <c r="D204" i="60"/>
  <c r="D191" i="60"/>
  <c r="D179" i="60"/>
  <c r="D173" i="60"/>
  <c r="D167" i="60"/>
  <c r="D161" i="60"/>
  <c r="D149" i="60"/>
  <c r="D125" i="60"/>
  <c r="D110" i="60"/>
  <c r="D103" i="60"/>
  <c r="D216" i="60"/>
  <c r="D203" i="60"/>
  <c r="D196" i="60"/>
  <c r="D189" i="60"/>
  <c r="D183" i="60"/>
  <c r="D166" i="60"/>
  <c r="D154" i="60"/>
  <c r="D148" i="60"/>
  <c r="D135" i="60"/>
  <c r="D129" i="60"/>
  <c r="D123" i="60"/>
  <c r="D116" i="60"/>
  <c r="D108" i="60"/>
  <c r="D101" i="60"/>
  <c r="D215" i="60"/>
  <c r="D153" i="60"/>
  <c r="D141" i="60"/>
  <c r="D115" i="60"/>
  <c r="D214" i="60"/>
  <c r="D176" i="60"/>
  <c r="D121" i="60"/>
  <c r="D114" i="60"/>
  <c r="D213" i="60"/>
  <c r="D175" i="60"/>
  <c r="D158" i="60"/>
  <c r="D133" i="60"/>
  <c r="D120" i="60"/>
  <c r="D113" i="60"/>
  <c r="D193" i="60"/>
  <c r="D169" i="60"/>
  <c r="D145" i="60"/>
  <c r="D119" i="60"/>
  <c r="D211" i="60"/>
  <c r="D205" i="60"/>
  <c r="D162" i="60"/>
  <c r="D150" i="60"/>
  <c r="D126" i="60"/>
  <c r="D111" i="60"/>
  <c r="D104" i="60"/>
  <c r="D156" i="60"/>
  <c r="D143" i="60"/>
  <c r="D117" i="60"/>
  <c r="D151" i="60"/>
  <c r="D195" i="60"/>
  <c r="D127" i="60"/>
  <c r="D206" i="60"/>
  <c r="A1" i="63"/>
  <c r="E1" i="62" l="1"/>
  <c r="E2" i="62"/>
  <c r="E3" i="62"/>
  <c r="D135" i="62" l="1"/>
  <c r="C135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C20" i="63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<sst xmlns="http://schemas.openxmlformats.org/spreadsheetml/2006/main" count="939" uniqueCount="659">
  <si>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</si>
  <si>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</si>
  <si>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</si>
  <si>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</si>
  <si>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</si>
  <si>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</si>
  <si>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</si>
  <si>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</si>
  <si>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</si>
  <si>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</si>
  <si>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</si>
  <si>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</si>
  <si>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</si>
  <si>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</si>
  <si>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</si>
  <si>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</si>
  <si>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</si>
  <si>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</si>
  <si>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</si>
  <si>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</si>
  <si>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</si>
  <si>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</si>
  <si>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</si>
  <si>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</si>
  <si>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</si>
  <si>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</si>
  <si>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</si>
  <si>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</si>
  <si>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</si>
  <si>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</si>
  <si>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</si>
  <si>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</si>
  <si>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</si>
  <si>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</si>
  <si>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</si>
  <si>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</si>
  <si>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</si>
  <si>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</si>
  <si>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</si>
  <si>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</si>
  <si>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</si>
  <si>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</si>
  <si>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</si>
  <si>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</si>
  <si>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</si>
  <si>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</si>
  <si>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</si>
  <si>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</si>
  <si>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</si>
  <si>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</si>
  <si>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</si>
  <si>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</si>
  <si>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</si>
  <si>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</si>
  <si>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</si>
  <si>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</si>
  <si>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</si>
  <si>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</si>
  <si>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</si>
  <si>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</si>
  <si>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</si>
  <si>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</si>
  <si>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</si>
  <si>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</si>
  <si>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</si>
  <si>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</si>
  <si>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</si>
  <si>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</si>
  <si>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</si>
  <si>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</si>
  <si>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</si>
  <si>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</si>
  <si>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</si>
  <si>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</si>
  <si>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</si>
  <si>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</si>
  <si>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</si>
  <si>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</si>
  <si>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</si>
  <si>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</si>
  <si>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</si>
  <si>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</si>
  <si>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</si>
  <si>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</si>
  <si>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</si>
  <si>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</si>
  <si>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</si>
  <si>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</si>
  <si>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</si>
  <si>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</si>
  <si>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</si>
  <si>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</si>
  <si>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</si>
  <si>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</si>
  <si>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</si>
  <si>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</si>
  <si>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</si>
  <si>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</si>
  <si>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</si>
  <si>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</si>
  <si>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</si>
  <si>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</si>
  <si>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</si>
  <si>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</si>
  <si>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</si>
  <si>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</si>
  <si>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</si>
  <si>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</si>
  <si>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</si>
  <si>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</si>
  <si>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</si>
  <si>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</si>
  <si>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</si>
  <si>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</si>
  <si>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</si>
  <si>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</si>
  <si>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</si>
  <si>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</si>
  <si>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</si>
  <si>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</si>
  <si>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</si>
  <si>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</si>
  <si>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</si>
  <si>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</si>
  <si>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</si>
  <si>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</si>
  <si>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</si>
  <si>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</si>
  <si>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</si>
  <si>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</si>
  <si>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</si>
  <si>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</si>
  <si>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</si>
  <si>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</si>
  <si>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</si>
  <si>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</si>
  <si>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</si>
  <si>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</si>
  <si>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</si>
  <si>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</si>
  <si>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</si>
  <si>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</si>
  <si>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</si>
  <si>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</si>
  <si>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</si>
  <si>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</si>
  <si>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</si>
  <si>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</si>
  <si>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</si>
  <si>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</si>
  <si>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</si>
  <si>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</si>
  <si>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</si>
  <si>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</si>
  <si>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</si>
  <si>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</si>
  <si>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</si>
  <si>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</si>
  <si>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</si>
  <si>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</si>
  <si>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</si>
  <si>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</si>
  <si>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</si>
  <si>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</si>
  <si>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</si>
  <si>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</si>
  <si>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</si>
  <si>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</si>
  <si>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</si>
  <si>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</si>
  <si>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</si>
  <si>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</si>
  <si>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</si>
  <si>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</si>
  <si>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</si>
  <si>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</si>
  <si>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</si>
  <si>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</si>
  <si>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</si>
  <si>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</si>
  <si>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</si>
  <si>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</si>
  <si>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</si>
  <si>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</si>
  <si>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</si>
  <si>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</si>
  <si>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</si>
  <si>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</si>
  <si>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</si>
  <si>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</si>
  <si>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</si>
  <si>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</si>
  <si>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</si>
  <si>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</si>
  <si>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</si>
  <si>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</si>
  <si>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</si>
  <si>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</si>
  <si>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</si>
  <si>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</si>
  <si>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</si>
  <si>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</si>
  <si>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</si>
  <si>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</si>
  <si>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</si>
  <si>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</si>
  <si>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</si>
  <si>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</si>
  <si>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</si>
  <si>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</si>
  <si>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</si>
  <si>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</si>
  <si>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</si>
  <si>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</si>
  <si>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</si>
  <si>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</si>
  <si>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</si>
  <si>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</si>
  <si>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</si>
  <si>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</si>
  <si>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</si>
  <si>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</si>
  <si>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</si>
  <si>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</si>
  <si>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</si>
  <si>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</si>
  <si>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</si>
  <si>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</si>
  <si>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</si>
  <si>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</si>
  <si>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</si>
  <si>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</si>
  <si>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</si>
  <si>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</si>
  <si>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</si>
  <si>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</si>
  <si>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</si>
  <si>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</si>
  <si>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</si>
  <si>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</si>
  <si>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</si>
  <si>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</si>
  <si>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</si>
  <si>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</si>
  <si>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</si>
  <si>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</si>
  <si>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</si>
  <si>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</si>
  <si>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</si>
  <si>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</si>
  <si>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</si>
  <si>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</si>
  <si>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</si>
  <si>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</si>
  <si>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</si>
  <si>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</si>
  <si>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</si>
  <si>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</si>
  <si>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</si>
  <si>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</si>
  <si>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</si>
  <si>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</si>
  <si>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</si>
  <si>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</si>
  <si>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</si>
  <si>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</si>
  <si>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</si>
  <si>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</si>
  <si>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</si>
  <si>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</si>
  <si>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</si>
  <si>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</si>
  <si>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</si>
  <si>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</si>
  <si>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</si>
  <si>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</si>
  <si>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</si>
  <si>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</si>
  <si>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</si>
  <si>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</si>
  <si>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</si>
  <si>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</si>
  <si>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</si>
  <si>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</si>
  <si>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</si>
  <si>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</si>
  <si>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</si>
  <si>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</si>
  <si>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</si>
  <si>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</si>
  <si>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</si>
  <si>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</si>
  <si>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</si>
  <si>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</si>
  <si>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</si>
  <si>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</si>
  <si>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</si>
  <si>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</si>
  <si>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</si>
  <si>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</si>
  <si>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</si>
  <si>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</si>
  <si>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</si>
  <si>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</si>
  <si>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</si>
  <si>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</si>
  <si>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</si>
  <si>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</si>
  <si>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</si>
  <si>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</si>
  <si>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</si>
  <si>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</si>
  <si>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</si>
  <si>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</si>
  <si>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</si>
  <si>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</si>
  <si>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</si>
  <si>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</si>
  <si>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</si>
  <si>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</si>
  <si>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</si>
  <si>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</si>
  <si>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</si>
  <si>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</si>
  <si>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</si>
  <si>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</si>
  <si>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</si>
  <si>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</si>
  <si>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</si>
  <si>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</si>
  <si>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</si>
  <si>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</si>
  <si>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</si>
  <si>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</si>
  <si>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</si>
  <si>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</si>
  <si>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</si>
  <si>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</si>
  <si>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</si>
  <si>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</si>
  <si>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</si>
  <si>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</si>
  <si>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</si>
  <si>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</si>
  <si>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</si>
  <si>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</si>
  <si>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</si>
  <si>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</si>
  <si>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</si>
  <si>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</si>
  <si>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</si>
  <si>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</si>
  <si>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</si>
  <si>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</si>
  <si>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</si>
  <si>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</si>
  <si>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</si>
  <si>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</si>
  <si>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</si>
  <si>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</si>
  <si>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</si>
  <si>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</si>
  <si>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</si>
  <si>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</si>
  <si>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</si>
  <si>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</si>
  <si>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</si>
  <si>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</si>
  <si>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</si>
  <si>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</si>
  <si>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</si>
  <si>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</si>
  <si>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</si>
  <si>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</si>
  <si>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</si>
  <si>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</si>
  <si>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</si>
  <si>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</si>
  <si>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</si>
  <si>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</si>
  <si>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</si>
  <si>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</si>
  <si>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</si>
  <si>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</si>
  <si>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</si>
  <si>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</si>
  <si>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</si>
  <si>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</si>
  <si>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</si>
  <si>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</si>
  <si>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</si>
  <si>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</si>
  <si>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</si>
  <si>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</si>
  <si>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</si>
  <si>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</si>
  <si>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</si>
  <si>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</si>
  <si>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</si>
  <si>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</si>
  <si>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</si>
  <si>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</si>
  <si>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</si>
  <si>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</si>
  <si>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</si>
  <si>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</si>
  <si>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</si>
  <si>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</si>
  <si>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</si>
  <si>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</si>
  <si>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</si>
  <si>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</si>
  <si>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</si>
  <si>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</si>
  <si>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</si>
  <si>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</si>
  <si>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</si>
  <si>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</si>
  <si>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</si>
  <si>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</si>
  <si>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</si>
  <si>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</si>
  <si>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</si>
  <si>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</si>
  <si>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</si>
  <si>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</si>
  <si>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</si>
  <si>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</si>
  <si>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</si>
  <si>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</si>
  <si>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</si>
  <si>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</si>
  <si>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</si>
  <si>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</si>
  <si>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</si>
  <si>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</si>
  <si>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</si>
  <si>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</si>
  <si>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</si>
  <si>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</si>
  <si>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</si>
  <si>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</si>
  <si>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</si>
  <si>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</si>
  <si>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</si>
  <si>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</si>
  <si>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</si>
  <si>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</si>
  <si>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</si>
  <si>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</si>
  <si>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</si>
  <si>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</si>
  <si>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</si>
  <si>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</si>
  <si>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</si>
  <si>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</si>
  <si>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</si>
  <si>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</si>
  <si>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</si>
  <si>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</si>
  <si>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</si>
  <si>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</si>
  <si>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</si>
  <si>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</si>
  <si>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</si>
  <si>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</si>
  <si>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</si>
  <si>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</si>
  <si>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</si>
  <si>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</si>
  <si>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</si>
  <si>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</si>
  <si>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</si>
  <si>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</si>
  <si>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</si>
  <si>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</si>
  <si>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</si>
  <si>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</si>
  <si>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</si>
  <si>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</si>
  <si>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</si>
  <si>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</si>
  <si>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</si>
  <si>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</si>
  <si>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</si>
  <si>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</si>
  <si>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</si>
  <si>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</si>
  <si>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</si>
  <si>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</si>
  <si>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</si>
  <si>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</si>
  <si>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</si>
  <si>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</si>
  <si>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</si>
  <si>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</si>
  <si>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</si>
  <si>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</si>
  <si>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</si>
  <si>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</si>
  <si>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</si>
  <si>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</si>
  <si>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</si>
  <si>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</si>
  <si>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</si>
  <si>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</si>
  <si>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</si>
  <si>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</si>
  <si>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</si>
  <si>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</si>
  <si>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</si>
  <si>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</si>
  <si>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</si>
  <si>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</si>
  <si>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</si>
  <si>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</si>
  <si>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</si>
  <si>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</si>
  <si>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</si>
  <si>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</si>
  <si>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</si>
  <si>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</si>
  <si>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</si>
  <si>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</si>
  <si>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</si>
  <si>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</si>
  <si>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</si>
  <si>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</si>
  <si>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</si>
  <si>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</si>
  <si>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</si>
  <si>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</si>
  <si>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</si>
  <si>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</si>
  <si>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</si>
  <si>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</si>
  <si>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</si>
  <si>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</si>
  <si>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</si>
  <si>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</si>
  <si>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</si>
  <si>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</si>
  <si>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</si>
  <si>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</si>
  <si>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</si>
  <si>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</si>
  <si>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</si>
  <si>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</si>
  <si>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</si>
  <si>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</si>
  <si>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</si>
  <si>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</si>
  <si>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</si>
  <si>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</si>
  <si>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</si>
  <si>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</si>
  <si>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</si>
  <si>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</si>
  <si>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</si>
  <si>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</si>
  <si>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</si>
  <si>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</si>
  <si>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</si>
  <si>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</si>
  <si>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</si>
  <si>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</si>
  <si>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</si>
  <si>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</si>
  <si>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</si>
  <si>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</si>
  <si>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</si>
  <si>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</si>
  <si>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</si>
  <si>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</si>
  <si>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</si>
  <si>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</si>
  <si>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</si>
  <si>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</si>
  <si>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</si>
  <si>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</si>
  <si>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</si>
  <si>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</si>
  <si>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</si>
  <si>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</si>
  <si>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</si>
  <si>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</si>
  <si>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</si>
  <si>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</si>
  <si>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</si>
  <si>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</si>
  <si>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</si>
  <si>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</si>
  <si>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</si>
  <si>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</si>
  <si>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</si>
  <si>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</si>
  <si>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</si>
  <si>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</si>
  <si>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</si>
  <si>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</si>
  <si>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</si>
  <si>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</si>
  <si>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</si>
  <si>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</si>
  <si>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</si>
  <si>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</si>
  <si>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</si>
  <si>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</si>
  <si>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</si>
  <si>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</si>
  <si>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</si>
  <si>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</si>
  <si>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</si>
  <si>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</si>
  <si>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</si>
  <si>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</si>
  <si>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</si>
  <si>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</si>
  <si>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</si>
  <si>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</si>
  <si>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</si>
  <si>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</si>
  <si>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</si>
  <si>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</si>
  <si>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</si>
  <si>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</si>
  <si>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</si>
  <si>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</si>
  <si>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</si>
  <si>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</si>
  <si>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</si>
  <si>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</si>
  <si>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</si>
  <si>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</si>
  <si>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</si>
  <si>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</si>
  <si>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</si>
  <si>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</si>
  <si>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</si>
  <si>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</si>
  <si>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</si>
  <si>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</si>
  <si>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</si>
  <si>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</si>
  <si>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</si>
  <si>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</si>
  <si>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</si>
  <si>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</si>
  <si>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</si>
  <si>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</si>
  <si>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</si>
  <si>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</si>
  <si>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</si>
  <si>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</si>
  <si>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</si>
  <si>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</si>
  <si>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</si>
  <si>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MUNICIPIO DE SANTA CRUZ DE JUVENTINO ROSAS GTO</t>
  </si>
  <si>
    <t>Correspondiente 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</si>
</sst>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12" applyFont="1" applyFill="1" applyAlignment="1">
      <alignment horizontal="center"/>
    </xf>
    <xf numFmtId="0" fontId="3" fillId="0" borderId="0" xfId="12" applyFont="1" applyFill="1"/>
    <xf numFmtId="3" fontId="3" fillId="0" borderId="1" xfId="13" applyNumberFormat="1" applyFont="1" applyFill="1" applyBorder="1" applyAlignment="1">
      <alignment horizontal="right" vertical="center" wrapText="1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/>
  </cellXfs>
  <cellStyles count="20">
    <cellStyle name="Hipervínculo" xfId="11" builtinId="8"/>
    <cellStyle name="Millares 2" xfId="1"/>
    <cellStyle name="Millares 2 2" xfId="15"/>
    <cellStyle name="Millares 2 3" xfId="16"/>
    <cellStyle name="Millares 2 4" xfId="14"/>
    <cellStyle name="Millares 3" xfId="19"/>
    <cellStyle name="Millares 4" xfId="17"/>
    <cellStyle name="Millares 5" xfId="18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26" sqref="E2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657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x14ac:dyDescent="0.2">
      <c r="A3" s="152" t="s">
        <v>658</v>
      </c>
      <c r="B3" s="144"/>
      <c r="C3" s="153" t="s">
        <v>4</v>
      </c>
      <c r="D3" s="155">
        <v>4</v>
      </c>
    </row>
    <row r="4" spans="1:4" x14ac:dyDescent="0.2">
      <c r="A4" s="156" t="s">
        <v>5</v>
      </c>
      <c r="B4" s="145"/>
      <c r="C4" s="145"/>
      <c r="D4" s="157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1" t="s">
        <v>64</v>
      </c>
      <c r="B43" s="161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6" t="str">
        <f>ESF!A1</f>
        <v>MUNICIPIO DE SANTA CRUZ DE JUVENTINO ROSAS GTO</v>
      </c>
      <c r="B1" s="167"/>
      <c r="C1" s="168"/>
    </row>
    <row r="2" spans="1:3" s="54" customFormat="1" ht="18" customHeight="1" x14ac:dyDescent="0.25">
      <c r="A2" s="169" t="s">
        <v>523</v>
      </c>
      <c r="B2" s="170"/>
      <c r="C2" s="171"/>
    </row>
    <row r="3" spans="1:3" s="54" customFormat="1" ht="18" customHeight="1" x14ac:dyDescent="0.25">
      <c r="A3" s="169" t="str">
        <f>ESF!A3</f>
        <v>Correspondiente del 01 DE ENERO al 31 DE DICIEMBRE DEL 2022</v>
      </c>
      <c r="B3" s="170"/>
      <c r="C3" s="171"/>
    </row>
    <row r="4" spans="1:3" s="56" customFormat="1" x14ac:dyDescent="0.2">
      <c r="A4" s="172" t="s">
        <v>524</v>
      </c>
      <c r="B4" s="173"/>
      <c r="C4" s="174"/>
    </row>
    <row r="5" spans="1:3" x14ac:dyDescent="0.2">
      <c r="A5" s="71" t="s">
        <v>525</v>
      </c>
      <c r="B5" s="71"/>
      <c r="C5" s="72">
        <v>357011520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19509877.920000002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3" x14ac:dyDescent="0.2">
      <c r="A17" s="86">
        <v>3.2</v>
      </c>
      <c r="B17" s="79" t="s">
        <v>537</v>
      </c>
      <c r="C17" s="77">
        <v>19509877.920000002</v>
      </c>
    </row>
    <row r="18" spans="1:3" x14ac:dyDescent="0.2">
      <c r="A18" s="86">
        <v>3.3</v>
      </c>
      <c r="B18" s="81" t="s">
        <v>538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539</v>
      </c>
      <c r="B20" s="90"/>
      <c r="C20" s="72">
        <f>C5+C7-C15</f>
        <v>337501642.07999998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activeCell="C10" sqref="C10:C20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5" t="str">
        <f>ESF!A1</f>
        <v>MUNICIPIO DE SANTA CRUZ DE JUVENTINO ROSAS GTO</v>
      </c>
      <c r="B1" s="176"/>
      <c r="C1" s="177"/>
    </row>
    <row r="2" spans="1:3" s="57" customFormat="1" ht="18.95" customHeight="1" x14ac:dyDescent="0.25">
      <c r="A2" s="178" t="s">
        <v>540</v>
      </c>
      <c r="B2" s="179"/>
      <c r="C2" s="180"/>
    </row>
    <row r="3" spans="1:3" s="57" customFormat="1" ht="18.95" customHeight="1" x14ac:dyDescent="0.25">
      <c r="A3" s="178" t="str">
        <f>ESF!A3</f>
        <v>Correspondiente del 01 DE ENERO al 31 DE DICIEMBRE DEL 2022</v>
      </c>
      <c r="B3" s="179"/>
      <c r="C3" s="180"/>
    </row>
    <row r="4" spans="1:3" x14ac:dyDescent="0.2">
      <c r="A4" s="172" t="s">
        <v>524</v>
      </c>
      <c r="B4" s="173"/>
      <c r="C4" s="174"/>
    </row>
    <row r="5" spans="1:3" x14ac:dyDescent="0.2">
      <c r="A5" s="101" t="s">
        <v>541</v>
      </c>
      <c r="B5" s="71"/>
      <c r="C5" s="94">
        <v>319353445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114897609.14000002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60">
        <v>751294.72</v>
      </c>
    </row>
    <row r="11" spans="1:3" x14ac:dyDescent="0.2">
      <c r="A11" s="111">
        <v>2.4</v>
      </c>
      <c r="B11" s="93" t="s">
        <v>131</v>
      </c>
      <c r="C11" s="160">
        <v>134179.1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60">
        <v>5630327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60">
        <v>5607287.0499999998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60">
        <v>264155.59999999998</v>
      </c>
    </row>
    <row r="19" spans="1:3" x14ac:dyDescent="0.2">
      <c r="A19" s="111" t="s">
        <v>546</v>
      </c>
      <c r="B19" s="93" t="s">
        <v>547</v>
      </c>
      <c r="C19" s="160">
        <v>86253662.040000007</v>
      </c>
    </row>
    <row r="20" spans="1:3" x14ac:dyDescent="0.2">
      <c r="A20" s="111" t="s">
        <v>548</v>
      </c>
      <c r="B20" s="93" t="s">
        <v>549</v>
      </c>
      <c r="C20" s="160">
        <v>4226146.17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12030557.460000001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14552182.779999999</v>
      </c>
    </row>
    <row r="31" spans="1:3" x14ac:dyDescent="0.2">
      <c r="A31" s="111" t="s">
        <v>567</v>
      </c>
      <c r="B31" s="93" t="s">
        <v>414</v>
      </c>
      <c r="C31" s="160">
        <v>10383904.779999999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3" x14ac:dyDescent="0.2">
      <c r="A33" s="111" t="s">
        <v>569</v>
      </c>
      <c r="B33" s="93" t="s">
        <v>426</v>
      </c>
      <c r="C33" s="104">
        <v>0</v>
      </c>
    </row>
    <row r="34" spans="1:3" x14ac:dyDescent="0.2">
      <c r="A34" s="111" t="s">
        <v>570</v>
      </c>
      <c r="B34" s="93" t="s">
        <v>571</v>
      </c>
      <c r="C34" s="104">
        <v>0</v>
      </c>
    </row>
    <row r="35" spans="1:3" x14ac:dyDescent="0.2">
      <c r="A35" s="111" t="s">
        <v>572</v>
      </c>
      <c r="B35" s="93" t="s">
        <v>573</v>
      </c>
      <c r="C35" s="104">
        <v>0</v>
      </c>
    </row>
    <row r="36" spans="1:3" x14ac:dyDescent="0.2">
      <c r="A36" s="111" t="s">
        <v>574</v>
      </c>
      <c r="B36" s="93" t="s">
        <v>434</v>
      </c>
      <c r="C36" s="104">
        <v>0</v>
      </c>
    </row>
    <row r="37" spans="1:3" x14ac:dyDescent="0.2">
      <c r="A37" s="111" t="s">
        <v>575</v>
      </c>
      <c r="B37" s="103" t="s">
        <v>576</v>
      </c>
      <c r="C37" s="110">
        <v>4168278</v>
      </c>
    </row>
    <row r="38" spans="1:3" x14ac:dyDescent="0.2">
      <c r="A38" s="95"/>
      <c r="B38" s="98"/>
      <c r="C38" s="99"/>
    </row>
    <row r="39" spans="1:3" x14ac:dyDescent="0.2">
      <c r="A39" s="100" t="s">
        <v>577</v>
      </c>
      <c r="B39" s="71"/>
      <c r="C39" s="72">
        <f>C5-C7+C30</f>
        <v>219008018.63999999</v>
      </c>
    </row>
    <row r="41" spans="1:3" x14ac:dyDescent="0.2">
      <c r="B41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topLeftCell="C16" workbookViewId="0">
      <selection activeCell="D32" sqref="D32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MUNICIPIO DE SANTA CRUZ DE JUVENTINO ROSAS GTO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2022</v>
      </c>
    </row>
    <row r="2" spans="1:10" ht="18.95" customHeight="1" x14ac:dyDescent="0.2">
      <c r="A2" s="165" t="s">
        <v>578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01 DE ENERO al 31 DE DICIEMBRE DEL 2022</v>
      </c>
      <c r="B3" s="181"/>
      <c r="C3" s="181"/>
      <c r="D3" s="181"/>
      <c r="E3" s="181"/>
      <c r="F3" s="181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915137190.29999995</v>
      </c>
      <c r="E36" s="52">
        <v>-610091460.20000005</v>
      </c>
      <c r="F36" s="52">
        <f t="shared" ref="F36:F47" si="0">C36+D36+E36</f>
        <v>305045730.0999999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1880622219.5599999</v>
      </c>
      <c r="E37" s="52">
        <v>-1889204150.52</v>
      </c>
      <c r="F37" s="52">
        <f t="shared" si="0"/>
        <v>-8581930.9600000381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240688107.74000001</v>
      </c>
      <c r="E38" s="52">
        <v>-180140386.84</v>
      </c>
      <c r="F38" s="52">
        <f t="shared" si="0"/>
        <v>60547720.900000006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1823769225</v>
      </c>
      <c r="E39" s="52">
        <v>-1823769225</v>
      </c>
      <c r="F39" s="52">
        <f t="shared" si="0"/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733378852.48000002</v>
      </c>
      <c r="E40" s="52">
        <v>-1090390372.52</v>
      </c>
      <c r="F40" s="52">
        <f t="shared" si="0"/>
        <v>-357011520.03999996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610111460.20000005</v>
      </c>
      <c r="E41" s="52">
        <v>-915157190.29999995</v>
      </c>
      <c r="F41" s="52">
        <f t="shared" si="0"/>
        <v>-305045730.0999999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2117697646.0699999</v>
      </c>
      <c r="E42" s="52">
        <v>-2071457640.46</v>
      </c>
      <c r="F42" s="52">
        <f t="shared" si="0"/>
        <v>46240005.609999895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724774383.85000002</v>
      </c>
      <c r="E43" s="52">
        <v>-785322104.75</v>
      </c>
      <c r="F43" s="52">
        <f t="shared" si="0"/>
        <v>-60547720.899999976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1060748379.45</v>
      </c>
      <c r="E44" s="52">
        <v>-1060748379.45</v>
      </c>
      <c r="F44" s="52">
        <f t="shared" si="0"/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967706611.47000003</v>
      </c>
      <c r="E45" s="52">
        <v>-927303108.02999997</v>
      </c>
      <c r="F45" s="52">
        <f t="shared" si="0"/>
        <v>40403503.440000057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927303108.02999997</v>
      </c>
      <c r="E46" s="52">
        <v>-927303108.02999997</v>
      </c>
      <c r="F46" s="52">
        <f t="shared" si="0"/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603126524.99000001</v>
      </c>
      <c r="E47" s="52">
        <v>-324176583.04000002</v>
      </c>
      <c r="F47" s="52">
        <f t="shared" si="0"/>
        <v>278949941.94999999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2" t="s">
        <v>629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3" t="s">
        <v>632</v>
      </c>
      <c r="C10" s="183"/>
      <c r="D10" s="183"/>
      <c r="E10" s="183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3" t="s">
        <v>636</v>
      </c>
      <c r="C12" s="183"/>
      <c r="D12" s="183"/>
      <c r="E12" s="183"/>
    </row>
    <row r="13" spans="1:8" s="6" customFormat="1" ht="26.1" customHeight="1" x14ac:dyDescent="0.2">
      <c r="A13" s="118" t="s">
        <v>637</v>
      </c>
      <c r="B13" s="183" t="s">
        <v>638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1"/>
  <sheetViews>
    <sheetView topLeftCell="A121" zoomScaleNormal="100" workbookViewId="0">
      <selection activeCell="A131" sqref="A131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2" t="str">
        <f>'Notas a los Edos Financieros'!A1</f>
        <v>MUNICIPIO DE SANTA CRUZ DE JUVENTINO ROSAS GTO</v>
      </c>
      <c r="B1" s="163"/>
      <c r="C1" s="163"/>
      <c r="D1" s="163"/>
      <c r="E1" s="163"/>
      <c r="F1" s="163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2" t="s">
        <v>65</v>
      </c>
      <c r="B2" s="163"/>
      <c r="C2" s="163"/>
      <c r="D2" s="163"/>
      <c r="E2" s="163"/>
      <c r="F2" s="163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2" t="str">
        <f>'Notas a los Edos Financieros'!A3</f>
        <v>Correspondiente del 01 DE ENERO al 31 DE DICIEMBRE DEL 2022</v>
      </c>
      <c r="B3" s="163"/>
      <c r="C3" s="163"/>
      <c r="D3" s="163"/>
      <c r="E3" s="163"/>
      <c r="F3" s="163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45258988.93</v>
      </c>
    </row>
    <row r="10" spans="1:8" x14ac:dyDescent="0.2">
      <c r="A10" s="40">
        <v>1121</v>
      </c>
      <c r="B10" s="38" t="s">
        <v>74</v>
      </c>
      <c r="C10" s="42">
        <v>16580220.83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839275.8</v>
      </c>
      <c r="D15" s="42">
        <v>842263.8</v>
      </c>
      <c r="E15" s="42">
        <v>880408.52</v>
      </c>
      <c r="F15" s="42">
        <v>888062.06</v>
      </c>
      <c r="G15" s="42">
        <v>3851502.58</v>
      </c>
    </row>
    <row r="16" spans="1:8" x14ac:dyDescent="0.2">
      <c r="A16" s="40">
        <v>1124</v>
      </c>
      <c r="B16" s="38" t="s">
        <v>79</v>
      </c>
      <c r="C16" s="42">
        <v>510736</v>
      </c>
      <c r="D16" s="42">
        <v>510736</v>
      </c>
      <c r="E16" s="42">
        <v>510736</v>
      </c>
      <c r="F16" s="42">
        <v>4984339.38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34255</v>
      </c>
      <c r="D20" s="42">
        <v>34255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330146.07</v>
      </c>
      <c r="D23" s="42">
        <v>330146.07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738815.06</v>
      </c>
      <c r="D24" s="42">
        <v>738815.06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1163681.1599999999</v>
      </c>
      <c r="D25" s="42">
        <v>1163681.1599999999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19693472.969999999</v>
      </c>
      <c r="D27" s="42">
        <v>19693472.969999999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563639916.25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122</v>
      </c>
      <c r="C55" s="42">
        <v>244293850.34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147212657.12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135752930.75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36380478.039999999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SUM(C63:C70)</f>
        <v>82575043.089999989</v>
      </c>
      <c r="D62" s="42">
        <f t="shared" ref="D62:E62" si="0">SUM(D63:D70)</f>
        <v>5156037.1099999994</v>
      </c>
      <c r="E62" s="42">
        <f t="shared" si="0"/>
        <v>-53807733.219999999</v>
      </c>
    </row>
    <row r="63" spans="1:8" x14ac:dyDescent="0.2">
      <c r="A63" s="40">
        <v>1241</v>
      </c>
      <c r="B63" s="38" t="s">
        <v>130</v>
      </c>
      <c r="C63" s="42">
        <v>12385448.68</v>
      </c>
      <c r="D63" s="42">
        <v>873475.16</v>
      </c>
      <c r="E63" s="42">
        <v>-8496870.1199999992</v>
      </c>
    </row>
    <row r="64" spans="1:8" x14ac:dyDescent="0.2">
      <c r="A64" s="40">
        <v>1242</v>
      </c>
      <c r="B64" s="38" t="s">
        <v>131</v>
      </c>
      <c r="C64" s="42">
        <v>2291053.3199999998</v>
      </c>
      <c r="D64" s="42">
        <v>418249.26</v>
      </c>
      <c r="E64" s="42">
        <v>-1407390.79</v>
      </c>
    </row>
    <row r="65" spans="1:8" x14ac:dyDescent="0.2">
      <c r="A65" s="40">
        <v>1243</v>
      </c>
      <c r="B65" s="38" t="s">
        <v>132</v>
      </c>
      <c r="C65" s="42">
        <v>532309.9</v>
      </c>
      <c r="D65" s="42">
        <v>86874.85</v>
      </c>
      <c r="E65" s="42">
        <v>-340194.42</v>
      </c>
    </row>
    <row r="66" spans="1:8" x14ac:dyDescent="0.2">
      <c r="A66" s="40">
        <v>1244</v>
      </c>
      <c r="B66" s="38" t="s">
        <v>133</v>
      </c>
      <c r="C66" s="42">
        <v>47771736.710000001</v>
      </c>
      <c r="D66" s="42">
        <v>2946817.76</v>
      </c>
      <c r="E66" s="42">
        <v>-32063581.73</v>
      </c>
    </row>
    <row r="67" spans="1:8" x14ac:dyDescent="0.2">
      <c r="A67" s="40">
        <v>1245</v>
      </c>
      <c r="B67" s="38" t="s">
        <v>134</v>
      </c>
      <c r="C67" s="42">
        <v>2394912.91</v>
      </c>
      <c r="D67" s="42">
        <v>219435.74</v>
      </c>
      <c r="E67" s="42">
        <v>-2312048.12</v>
      </c>
    </row>
    <row r="68" spans="1:8" x14ac:dyDescent="0.2">
      <c r="A68" s="40">
        <v>1246</v>
      </c>
      <c r="B68" s="38" t="s">
        <v>135</v>
      </c>
      <c r="C68" s="42">
        <v>16153821.68</v>
      </c>
      <c r="D68" s="42">
        <v>611184.34</v>
      </c>
      <c r="E68" s="42">
        <v>-9187648.0399999991</v>
      </c>
    </row>
    <row r="69" spans="1:8" x14ac:dyDescent="0.2">
      <c r="A69" s="40">
        <v>1247</v>
      </c>
      <c r="B69" s="38" t="s">
        <v>136</v>
      </c>
      <c r="C69" s="42">
        <v>1045759.89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4841452.3600000003</v>
      </c>
      <c r="D74" s="42">
        <f>SUM(D75:D79)</f>
        <v>450283.63</v>
      </c>
      <c r="E74" s="42">
        <f>SUM(E75:E79)</f>
        <v>2977137.3200000003</v>
      </c>
    </row>
    <row r="75" spans="1:8" x14ac:dyDescent="0.2">
      <c r="A75" s="40">
        <v>1251</v>
      </c>
      <c r="B75" s="38" t="s">
        <v>142</v>
      </c>
      <c r="C75" s="42">
        <v>4029376.31</v>
      </c>
      <c r="D75" s="42">
        <v>381221.89</v>
      </c>
      <c r="E75" s="42">
        <v>2395339.7200000002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812076.05</v>
      </c>
      <c r="D78" s="42">
        <v>69061.740000000005</v>
      </c>
      <c r="E78" s="42">
        <v>581797.6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651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1190</v>
      </c>
      <c r="B96" s="38" t="s">
        <v>652</v>
      </c>
      <c r="C96" s="42">
        <f>SUM(C97:C100)</f>
        <v>0</v>
      </c>
    </row>
    <row r="97" spans="1:8" x14ac:dyDescent="0.2">
      <c r="A97" s="40">
        <v>1191</v>
      </c>
      <c r="B97" s="38" t="s">
        <v>653</v>
      </c>
      <c r="C97" s="42">
        <v>0</v>
      </c>
    </row>
    <row r="98" spans="1:8" x14ac:dyDescent="0.2">
      <c r="A98" s="40">
        <v>1192</v>
      </c>
      <c r="B98" s="38" t="s">
        <v>654</v>
      </c>
      <c r="C98" s="42">
        <v>0</v>
      </c>
    </row>
    <row r="99" spans="1:8" x14ac:dyDescent="0.2">
      <c r="A99" s="40">
        <v>1193</v>
      </c>
      <c r="B99" s="38" t="s">
        <v>655</v>
      </c>
      <c r="C99" s="42">
        <v>0</v>
      </c>
    </row>
    <row r="100" spans="1:8" x14ac:dyDescent="0.2">
      <c r="A100" s="40">
        <v>1194</v>
      </c>
      <c r="B100" s="38" t="s">
        <v>656</v>
      </c>
      <c r="C100" s="42">
        <v>0</v>
      </c>
    </row>
    <row r="101" spans="1:8" x14ac:dyDescent="0.2">
      <c r="A101" s="37" t="s">
        <v>159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85</v>
      </c>
      <c r="E102" s="39"/>
      <c r="F102" s="39"/>
      <c r="G102" s="39"/>
      <c r="H102" s="39"/>
    </row>
    <row r="103" spans="1:8" x14ac:dyDescent="0.2">
      <c r="A103" s="40">
        <v>1290</v>
      </c>
      <c r="B103" s="38" t="s">
        <v>160</v>
      </c>
      <c r="C103" s="42">
        <v>0</v>
      </c>
    </row>
    <row r="104" spans="1:8" x14ac:dyDescent="0.2">
      <c r="A104" s="40">
        <v>1291</v>
      </c>
      <c r="B104" s="38" t="s">
        <v>161</v>
      </c>
      <c r="C104" s="42">
        <v>0</v>
      </c>
    </row>
    <row r="105" spans="1:8" x14ac:dyDescent="0.2">
      <c r="A105" s="40">
        <v>1292</v>
      </c>
      <c r="B105" s="38" t="s">
        <v>162</v>
      </c>
      <c r="C105" s="42">
        <v>0</v>
      </c>
    </row>
    <row r="106" spans="1:8" x14ac:dyDescent="0.2">
      <c r="A106" s="40">
        <v>1293</v>
      </c>
      <c r="B106" s="38" t="s">
        <v>163</v>
      </c>
      <c r="C106" s="42">
        <v>0</v>
      </c>
    </row>
    <row r="108" spans="1:8" x14ac:dyDescent="0.2">
      <c r="A108" s="37" t="s">
        <v>164</v>
      </c>
      <c r="B108" s="37"/>
      <c r="C108" s="37"/>
      <c r="D108" s="37"/>
      <c r="E108" s="37"/>
      <c r="F108" s="37"/>
      <c r="G108" s="37"/>
      <c r="H108" s="37"/>
    </row>
    <row r="109" spans="1:8" x14ac:dyDescent="0.2">
      <c r="A109" s="39" t="s">
        <v>68</v>
      </c>
      <c r="B109" s="39" t="s">
        <v>69</v>
      </c>
      <c r="C109" s="39" t="s">
        <v>70</v>
      </c>
      <c r="D109" s="39" t="s">
        <v>81</v>
      </c>
      <c r="E109" s="39" t="s">
        <v>82</v>
      </c>
      <c r="F109" s="39" t="s">
        <v>83</v>
      </c>
      <c r="G109" s="39" t="s">
        <v>165</v>
      </c>
      <c r="H109" s="39" t="s">
        <v>166</v>
      </c>
    </row>
    <row r="110" spans="1:8" x14ac:dyDescent="0.2">
      <c r="A110" s="40">
        <v>2110</v>
      </c>
      <c r="B110" s="38" t="s">
        <v>167</v>
      </c>
      <c r="C110" s="184">
        <v>46696392.360000007</v>
      </c>
      <c r="D110" s="184">
        <v>46696392.360000007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2111</v>
      </c>
      <c r="B111" s="38" t="s">
        <v>168</v>
      </c>
      <c r="C111" s="184">
        <v>0</v>
      </c>
      <c r="D111" s="184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2112</v>
      </c>
      <c r="B112" s="38" t="s">
        <v>169</v>
      </c>
      <c r="C112" s="184">
        <v>9536966.3399999999</v>
      </c>
      <c r="D112" s="184">
        <v>9536966.3399999999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2113</v>
      </c>
      <c r="B113" s="38" t="s">
        <v>170</v>
      </c>
      <c r="C113" s="184">
        <v>27746990.719999999</v>
      </c>
      <c r="D113" s="184">
        <v>27746990.719999999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2114</v>
      </c>
      <c r="B114" s="38" t="s">
        <v>171</v>
      </c>
      <c r="C114" s="184">
        <v>0</v>
      </c>
      <c r="D114" s="184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2115</v>
      </c>
      <c r="B115" s="38" t="s">
        <v>172</v>
      </c>
      <c r="C115" s="184">
        <v>4350709.8099999996</v>
      </c>
      <c r="D115" s="184">
        <v>4350709.8099999996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2116</v>
      </c>
      <c r="B116" s="38" t="s">
        <v>173</v>
      </c>
      <c r="C116" s="184">
        <v>0</v>
      </c>
      <c r="D116" s="184">
        <v>0</v>
      </c>
      <c r="E116" s="42">
        <v>0</v>
      </c>
      <c r="F116" s="42">
        <v>0</v>
      </c>
      <c r="G116" s="42">
        <v>0</v>
      </c>
    </row>
    <row r="117" spans="1:8" x14ac:dyDescent="0.2">
      <c r="A117" s="40">
        <v>2117</v>
      </c>
      <c r="B117" s="38" t="s">
        <v>174</v>
      </c>
      <c r="C117" s="184">
        <v>2954023.21</v>
      </c>
      <c r="D117" s="184">
        <v>2954023.21</v>
      </c>
      <c r="E117" s="42">
        <v>0</v>
      </c>
      <c r="F117" s="42">
        <v>0</v>
      </c>
      <c r="G117" s="42">
        <v>0</v>
      </c>
    </row>
    <row r="118" spans="1:8" x14ac:dyDescent="0.2">
      <c r="A118" s="40">
        <v>2118</v>
      </c>
      <c r="B118" s="38" t="s">
        <v>175</v>
      </c>
      <c r="C118" s="184">
        <v>0</v>
      </c>
      <c r="D118" s="184">
        <v>0</v>
      </c>
      <c r="E118" s="42">
        <v>0</v>
      </c>
      <c r="F118" s="42">
        <v>0</v>
      </c>
      <c r="G118" s="42">
        <v>0</v>
      </c>
    </row>
    <row r="119" spans="1:8" x14ac:dyDescent="0.2">
      <c r="A119" s="40">
        <v>2119</v>
      </c>
      <c r="B119" s="38" t="s">
        <v>176</v>
      </c>
      <c r="C119" s="184">
        <v>2107702.2799999998</v>
      </c>
      <c r="D119" s="184">
        <v>2107702.2799999998</v>
      </c>
      <c r="E119" s="42">
        <v>0</v>
      </c>
      <c r="F119" s="42">
        <v>0</v>
      </c>
      <c r="G119" s="42">
        <v>0</v>
      </c>
    </row>
    <row r="120" spans="1:8" x14ac:dyDescent="0.2">
      <c r="A120" s="40">
        <v>2120</v>
      </c>
      <c r="B120" s="38" t="s">
        <v>177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</row>
    <row r="121" spans="1:8" x14ac:dyDescent="0.2">
      <c r="A121" s="40">
        <v>2121</v>
      </c>
      <c r="B121" s="38" t="s">
        <v>178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</row>
    <row r="122" spans="1:8" x14ac:dyDescent="0.2">
      <c r="A122" s="40">
        <v>2122</v>
      </c>
      <c r="B122" s="38" t="s">
        <v>179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</row>
    <row r="123" spans="1:8" x14ac:dyDescent="0.2">
      <c r="A123" s="40">
        <v>2129</v>
      </c>
      <c r="B123" s="38" t="s">
        <v>180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</row>
    <row r="125" spans="1:8" x14ac:dyDescent="0.2">
      <c r="A125" s="37" t="s">
        <v>181</v>
      </c>
      <c r="B125" s="37"/>
      <c r="C125" s="37"/>
      <c r="D125" s="37"/>
      <c r="E125" s="37"/>
      <c r="F125" s="37"/>
      <c r="G125" s="37"/>
      <c r="H125" s="37"/>
    </row>
    <row r="126" spans="1:8" x14ac:dyDescent="0.2">
      <c r="A126" s="39" t="s">
        <v>68</v>
      </c>
      <c r="B126" s="39" t="s">
        <v>69</v>
      </c>
      <c r="C126" s="39" t="s">
        <v>70</v>
      </c>
      <c r="D126" s="39" t="s">
        <v>182</v>
      </c>
      <c r="E126" s="39" t="s">
        <v>85</v>
      </c>
      <c r="F126" s="39"/>
      <c r="G126" s="39"/>
      <c r="H126" s="39"/>
    </row>
    <row r="127" spans="1:8" x14ac:dyDescent="0.2">
      <c r="A127" s="40">
        <v>2160</v>
      </c>
      <c r="B127" s="38" t="s">
        <v>183</v>
      </c>
      <c r="C127" s="42">
        <v>0</v>
      </c>
    </row>
    <row r="128" spans="1:8" x14ac:dyDescent="0.2">
      <c r="A128" s="40">
        <v>2161</v>
      </c>
      <c r="B128" s="38" t="s">
        <v>184</v>
      </c>
      <c r="C128" s="42">
        <v>0</v>
      </c>
    </row>
    <row r="129" spans="1:8" x14ac:dyDescent="0.2">
      <c r="A129" s="40">
        <v>2162</v>
      </c>
      <c r="B129" s="38" t="s">
        <v>185</v>
      </c>
      <c r="C129" s="42">
        <v>0</v>
      </c>
    </row>
    <row r="130" spans="1:8" x14ac:dyDescent="0.2">
      <c r="A130" s="40">
        <v>2163</v>
      </c>
      <c r="B130" s="38" t="s">
        <v>186</v>
      </c>
      <c r="C130" s="42">
        <v>0</v>
      </c>
    </row>
    <row r="131" spans="1:8" x14ac:dyDescent="0.2">
      <c r="A131" s="40">
        <v>2164</v>
      </c>
      <c r="B131" s="38" t="s">
        <v>187</v>
      </c>
      <c r="C131" s="42">
        <v>0</v>
      </c>
    </row>
    <row r="132" spans="1:8" x14ac:dyDescent="0.2">
      <c r="A132" s="40">
        <v>2165</v>
      </c>
      <c r="B132" s="38" t="s">
        <v>188</v>
      </c>
      <c r="C132" s="42">
        <v>0</v>
      </c>
    </row>
    <row r="133" spans="1:8" x14ac:dyDescent="0.2">
      <c r="A133" s="40">
        <v>2166</v>
      </c>
      <c r="B133" s="38" t="s">
        <v>189</v>
      </c>
      <c r="C133" s="42">
        <v>0</v>
      </c>
    </row>
    <row r="134" spans="1:8" x14ac:dyDescent="0.2">
      <c r="A134" s="40">
        <v>2250</v>
      </c>
      <c r="B134" s="38" t="s">
        <v>190</v>
      </c>
      <c r="C134" s="42">
        <v>0</v>
      </c>
    </row>
    <row r="135" spans="1:8" x14ac:dyDescent="0.2">
      <c r="A135" s="40">
        <v>2251</v>
      </c>
      <c r="B135" s="38" t="s">
        <v>191</v>
      </c>
      <c r="C135" s="42">
        <v>0</v>
      </c>
    </row>
    <row r="136" spans="1:8" x14ac:dyDescent="0.2">
      <c r="A136" s="40">
        <v>2252</v>
      </c>
      <c r="B136" s="38" t="s">
        <v>192</v>
      </c>
      <c r="C136" s="42">
        <v>0</v>
      </c>
    </row>
    <row r="137" spans="1:8" x14ac:dyDescent="0.2">
      <c r="A137" s="40">
        <v>2253</v>
      </c>
      <c r="B137" s="38" t="s">
        <v>193</v>
      </c>
      <c r="C137" s="42">
        <v>0</v>
      </c>
    </row>
    <row r="138" spans="1:8" x14ac:dyDescent="0.2">
      <c r="A138" s="40">
        <v>2254</v>
      </c>
      <c r="B138" s="38" t="s">
        <v>194</v>
      </c>
      <c r="C138" s="42">
        <v>0</v>
      </c>
    </row>
    <row r="139" spans="1:8" x14ac:dyDescent="0.2">
      <c r="A139" s="40">
        <v>2255</v>
      </c>
      <c r="B139" s="38" t="s">
        <v>195</v>
      </c>
      <c r="C139" s="42">
        <v>0</v>
      </c>
    </row>
    <row r="140" spans="1:8" x14ac:dyDescent="0.2">
      <c r="A140" s="40">
        <v>2256</v>
      </c>
      <c r="B140" s="38" t="s">
        <v>196</v>
      </c>
      <c r="C140" s="42">
        <v>0</v>
      </c>
    </row>
    <row r="142" spans="1:8" x14ac:dyDescent="0.2">
      <c r="A142" s="37" t="s">
        <v>197</v>
      </c>
      <c r="B142" s="37"/>
      <c r="C142" s="37"/>
      <c r="D142" s="37"/>
      <c r="E142" s="37"/>
      <c r="F142" s="37"/>
      <c r="G142" s="37"/>
      <c r="H142" s="37"/>
    </row>
    <row r="143" spans="1:8" x14ac:dyDescent="0.2">
      <c r="A143" s="41" t="s">
        <v>68</v>
      </c>
      <c r="B143" s="41" t="s">
        <v>69</v>
      </c>
      <c r="C143" s="41" t="s">
        <v>70</v>
      </c>
      <c r="D143" s="41" t="s">
        <v>182</v>
      </c>
      <c r="E143" s="41" t="s">
        <v>85</v>
      </c>
      <c r="F143" s="41"/>
      <c r="G143" s="41"/>
      <c r="H143" s="41"/>
    </row>
    <row r="144" spans="1:8" x14ac:dyDescent="0.2">
      <c r="A144" s="40">
        <v>2159</v>
      </c>
      <c r="B144" s="38" t="s">
        <v>198</v>
      </c>
      <c r="C144" s="42">
        <v>0</v>
      </c>
    </row>
    <row r="145" spans="1:3" x14ac:dyDescent="0.2">
      <c r="A145" s="40">
        <v>2199</v>
      </c>
      <c r="B145" s="38" t="s">
        <v>199</v>
      </c>
      <c r="C145" s="42">
        <v>0</v>
      </c>
    </row>
    <row r="146" spans="1:3" x14ac:dyDescent="0.2">
      <c r="A146" s="40">
        <v>2240</v>
      </c>
      <c r="B146" s="38" t="s">
        <v>200</v>
      </c>
      <c r="C146" s="42">
        <v>0</v>
      </c>
    </row>
    <row r="147" spans="1:3" x14ac:dyDescent="0.2">
      <c r="A147" s="40">
        <v>2241</v>
      </c>
      <c r="B147" s="38" t="s">
        <v>201</v>
      </c>
      <c r="C147" s="42">
        <v>0</v>
      </c>
    </row>
    <row r="148" spans="1:3" x14ac:dyDescent="0.2">
      <c r="A148" s="40">
        <v>2242</v>
      </c>
      <c r="B148" s="38" t="s">
        <v>202</v>
      </c>
      <c r="C148" s="42">
        <v>0</v>
      </c>
    </row>
    <row r="149" spans="1:3" x14ac:dyDescent="0.2">
      <c r="A149" s="40">
        <v>2249</v>
      </c>
      <c r="B149" s="38" t="s">
        <v>203</v>
      </c>
      <c r="C149" s="42">
        <v>0</v>
      </c>
    </row>
    <row r="151" spans="1:3" x14ac:dyDescent="0.2">
      <c r="B151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2"/>
  <sheetViews>
    <sheetView topLeftCell="A216" zoomScaleNormal="100" workbookViewId="0">
      <selection activeCell="B111" sqref="B11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4" t="str">
        <f>ESF!A1</f>
        <v>MUNICIPIO DE SANTA CRUZ DE JUVENTINO ROSAS GTO</v>
      </c>
      <c r="B1" s="164"/>
      <c r="C1" s="164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4" t="s">
        <v>251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4" t="str">
        <f>ESF!A3</f>
        <v>Correspondiente del 01 DE ENERO al 31 DE DICIEMBRE DEL 2022</v>
      </c>
      <c r="B3" s="164"/>
      <c r="C3" s="164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SUM(C9+C19+C25+C28+C34+C37+C46)</f>
        <v>45940853.710000001</v>
      </c>
      <c r="D8" s="66"/>
      <c r="E8" s="64"/>
    </row>
    <row r="9" spans="1:5" x14ac:dyDescent="0.2">
      <c r="A9" s="65">
        <v>4110</v>
      </c>
      <c r="B9" s="66" t="s">
        <v>254</v>
      </c>
      <c r="C9" s="69">
        <f>SUM(C10:C18)</f>
        <v>21353346.75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36852.660000000003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18842318.420000002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458037.97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2016137.7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243180.26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243180.26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16945178.940000001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2624783.9700000002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14320394.970000001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2553769.04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2553769.04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4845378.72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300609.62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4544769.0999999996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f>SUM(C47:C54)</f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f>+C59+C65</f>
        <v>291560788.40999997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f>SUM(C60:C64)</f>
        <v>291560788.40999997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129319113.40000001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135172231.19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24559768.670000002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2509675.15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C99+C127+C160+C170+C185+C218</f>
        <v>219008018.78000003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f>C100+C107+C117</f>
        <v>133810557.60000001</v>
      </c>
      <c r="D99" s="70">
        <f>C99/$C$98</f>
        <v>0.61098474085744159</v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69293963.540000007</v>
      </c>
      <c r="D100" s="70">
        <f t="shared" ref="D100:D163" si="0">C100/$C$98</f>
        <v>0.3163992073258643</v>
      </c>
      <c r="E100" s="66"/>
    </row>
    <row r="101" spans="1:5" x14ac:dyDescent="0.2">
      <c r="A101" s="68">
        <v>5111</v>
      </c>
      <c r="B101" s="66" t="s">
        <v>335</v>
      </c>
      <c r="C101" s="69">
        <v>41219801.899999999</v>
      </c>
      <c r="D101" s="70">
        <f t="shared" si="0"/>
        <v>0.18821138207458282</v>
      </c>
      <c r="E101" s="66"/>
    </row>
    <row r="102" spans="1:5" x14ac:dyDescent="0.2">
      <c r="A102" s="68">
        <v>5112</v>
      </c>
      <c r="B102" s="66" t="s">
        <v>336</v>
      </c>
      <c r="C102" s="69">
        <v>243949</v>
      </c>
      <c r="D102" s="70">
        <f t="shared" si="0"/>
        <v>1.1138815891716454E-3</v>
      </c>
      <c r="E102" s="66"/>
    </row>
    <row r="103" spans="1:5" x14ac:dyDescent="0.2">
      <c r="A103" s="68">
        <v>5113</v>
      </c>
      <c r="B103" s="66" t="s">
        <v>337</v>
      </c>
      <c r="C103" s="69">
        <v>7393211.5999999996</v>
      </c>
      <c r="D103" s="70">
        <f t="shared" si="0"/>
        <v>3.3757721024026507E-2</v>
      </c>
      <c r="E103" s="66"/>
    </row>
    <row r="104" spans="1:5" x14ac:dyDescent="0.2">
      <c r="A104" s="68">
        <v>5114</v>
      </c>
      <c r="B104" s="66" t="s">
        <v>338</v>
      </c>
      <c r="C104" s="69">
        <v>7921031.71</v>
      </c>
      <c r="D104" s="70">
        <f t="shared" si="0"/>
        <v>3.6167770267612476E-2</v>
      </c>
      <c r="E104" s="66"/>
    </row>
    <row r="105" spans="1:5" x14ac:dyDescent="0.2">
      <c r="A105" s="68">
        <v>5115</v>
      </c>
      <c r="B105" s="66" t="s">
        <v>339</v>
      </c>
      <c r="C105" s="69">
        <v>6896139.6299999999</v>
      </c>
      <c r="D105" s="70">
        <f t="shared" si="0"/>
        <v>3.148806910548501E-2</v>
      </c>
      <c r="E105" s="66"/>
    </row>
    <row r="106" spans="1:5" x14ac:dyDescent="0.2">
      <c r="A106" s="68">
        <v>5116</v>
      </c>
      <c r="B106" s="66" t="s">
        <v>340</v>
      </c>
      <c r="C106" s="69">
        <v>5619829.7000000002</v>
      </c>
      <c r="D106" s="70">
        <f t="shared" si="0"/>
        <v>2.5660383264985761E-2</v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22405332.809999999</v>
      </c>
      <c r="D107" s="70">
        <f t="shared" si="0"/>
        <v>0.10230370985870983</v>
      </c>
      <c r="E107" s="66"/>
    </row>
    <row r="108" spans="1:5" x14ac:dyDescent="0.2">
      <c r="A108" s="68">
        <v>5121</v>
      </c>
      <c r="B108" s="66" t="s">
        <v>342</v>
      </c>
      <c r="C108" s="69">
        <v>2144443.77</v>
      </c>
      <c r="D108" s="70">
        <f t="shared" si="0"/>
        <v>9.7916221604385945E-3</v>
      </c>
      <c r="E108" s="66"/>
    </row>
    <row r="109" spans="1:5" x14ac:dyDescent="0.2">
      <c r="A109" s="68">
        <v>5122</v>
      </c>
      <c r="B109" s="66" t="s">
        <v>343</v>
      </c>
      <c r="C109" s="69">
        <v>157854.62</v>
      </c>
      <c r="D109" s="70">
        <f t="shared" si="0"/>
        <v>7.2077096025680043E-4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345</v>
      </c>
      <c r="C111" s="69">
        <v>6406318.96</v>
      </c>
      <c r="D111" s="70">
        <f t="shared" si="0"/>
        <v>2.9251526933519886E-2</v>
      </c>
      <c r="E111" s="66"/>
    </row>
    <row r="112" spans="1:5" x14ac:dyDescent="0.2">
      <c r="A112" s="68">
        <v>5125</v>
      </c>
      <c r="B112" s="66" t="s">
        <v>346</v>
      </c>
      <c r="C112" s="69">
        <v>789741.89</v>
      </c>
      <c r="D112" s="70">
        <f t="shared" si="0"/>
        <v>3.6059953165154144E-3</v>
      </c>
      <c r="E112" s="66"/>
    </row>
    <row r="113" spans="1:5" x14ac:dyDescent="0.2">
      <c r="A113" s="68">
        <v>5126</v>
      </c>
      <c r="B113" s="66" t="s">
        <v>347</v>
      </c>
      <c r="C113" s="69">
        <v>10068115.42</v>
      </c>
      <c r="D113" s="70">
        <f t="shared" si="0"/>
        <v>4.5971446507233678E-2</v>
      </c>
      <c r="E113" s="66"/>
    </row>
    <row r="114" spans="1:5" x14ac:dyDescent="0.2">
      <c r="A114" s="68">
        <v>5127</v>
      </c>
      <c r="B114" s="66" t="s">
        <v>348</v>
      </c>
      <c r="C114" s="69">
        <v>1172195.93</v>
      </c>
      <c r="D114" s="70">
        <f t="shared" si="0"/>
        <v>5.3522968543791311E-3</v>
      </c>
      <c r="E114" s="66"/>
    </row>
    <row r="115" spans="1:5" x14ac:dyDescent="0.2">
      <c r="A115" s="68">
        <v>5128</v>
      </c>
      <c r="B115" s="66" t="s">
        <v>349</v>
      </c>
      <c r="C115" s="69">
        <v>431889.04</v>
      </c>
      <c r="D115" s="70">
        <f t="shared" si="0"/>
        <v>1.9720238665500425E-3</v>
      </c>
      <c r="E115" s="66"/>
    </row>
    <row r="116" spans="1:5" x14ac:dyDescent="0.2">
      <c r="A116" s="68">
        <v>5129</v>
      </c>
      <c r="B116" s="66" t="s">
        <v>350</v>
      </c>
      <c r="C116" s="69">
        <v>1234773.18</v>
      </c>
      <c r="D116" s="70">
        <f t="shared" si="0"/>
        <v>5.6380272598162981E-3</v>
      </c>
      <c r="E116" s="66"/>
    </row>
    <row r="117" spans="1:5" x14ac:dyDescent="0.2">
      <c r="A117" s="68">
        <v>5130</v>
      </c>
      <c r="B117" s="66" t="s">
        <v>351</v>
      </c>
      <c r="C117" s="69">
        <f>SUM(C118:C126)</f>
        <v>42111261.25</v>
      </c>
      <c r="D117" s="70">
        <f t="shared" si="0"/>
        <v>0.19228182367286742</v>
      </c>
      <c r="E117" s="66"/>
    </row>
    <row r="118" spans="1:5" x14ac:dyDescent="0.2">
      <c r="A118" s="68">
        <v>5131</v>
      </c>
      <c r="B118" s="66" t="s">
        <v>352</v>
      </c>
      <c r="C118" s="69">
        <v>11867785.68</v>
      </c>
      <c r="D118" s="70">
        <f t="shared" si="0"/>
        <v>5.4188818044701541E-2</v>
      </c>
      <c r="E118" s="66"/>
    </row>
    <row r="119" spans="1:5" x14ac:dyDescent="0.2">
      <c r="A119" s="68">
        <v>5132</v>
      </c>
      <c r="B119" s="66" t="s">
        <v>353</v>
      </c>
      <c r="C119" s="69">
        <v>72650.8</v>
      </c>
      <c r="D119" s="70">
        <f t="shared" si="0"/>
        <v>3.3172666646959562E-4</v>
      </c>
      <c r="E119" s="66"/>
    </row>
    <row r="120" spans="1:5" x14ac:dyDescent="0.2">
      <c r="A120" s="68">
        <v>5133</v>
      </c>
      <c r="B120" s="66" t="s">
        <v>354</v>
      </c>
      <c r="C120" s="69">
        <v>4991601.32</v>
      </c>
      <c r="D120" s="70">
        <f t="shared" si="0"/>
        <v>2.2791865557279935E-2</v>
      </c>
      <c r="E120" s="66"/>
    </row>
    <row r="121" spans="1:5" x14ac:dyDescent="0.2">
      <c r="A121" s="68">
        <v>5134</v>
      </c>
      <c r="B121" s="66" t="s">
        <v>355</v>
      </c>
      <c r="C121" s="69">
        <v>1767479.05</v>
      </c>
      <c r="D121" s="70">
        <f t="shared" si="0"/>
        <v>8.070385092956274E-3</v>
      </c>
      <c r="E121" s="66"/>
    </row>
    <row r="122" spans="1:5" x14ac:dyDescent="0.2">
      <c r="A122" s="68">
        <v>5135</v>
      </c>
      <c r="B122" s="66" t="s">
        <v>356</v>
      </c>
      <c r="C122" s="69">
        <v>5579253.8200000003</v>
      </c>
      <c r="D122" s="70">
        <f t="shared" si="0"/>
        <v>2.5475112057903797E-2</v>
      </c>
      <c r="E122" s="66"/>
    </row>
    <row r="123" spans="1:5" x14ac:dyDescent="0.2">
      <c r="A123" s="68">
        <v>5136</v>
      </c>
      <c r="B123" s="66" t="s">
        <v>357</v>
      </c>
      <c r="C123" s="69">
        <v>1098832.6200000001</v>
      </c>
      <c r="D123" s="70">
        <f t="shared" si="0"/>
        <v>5.0173168367127676E-3</v>
      </c>
      <c r="E123" s="66"/>
    </row>
    <row r="124" spans="1:5" x14ac:dyDescent="0.2">
      <c r="A124" s="68">
        <v>5137</v>
      </c>
      <c r="B124" s="66" t="s">
        <v>358</v>
      </c>
      <c r="C124" s="69">
        <v>86803.86</v>
      </c>
      <c r="D124" s="70">
        <f t="shared" si="0"/>
        <v>3.9635014500175459E-4</v>
      </c>
      <c r="E124" s="66"/>
    </row>
    <row r="125" spans="1:5" x14ac:dyDescent="0.2">
      <c r="A125" s="68">
        <v>5138</v>
      </c>
      <c r="B125" s="66" t="s">
        <v>359</v>
      </c>
      <c r="C125" s="69">
        <v>10132520.74</v>
      </c>
      <c r="D125" s="70">
        <f t="shared" si="0"/>
        <v>4.626552395863831E-2</v>
      </c>
      <c r="E125" s="66"/>
    </row>
    <row r="126" spans="1:5" x14ac:dyDescent="0.2">
      <c r="A126" s="68">
        <v>5139</v>
      </c>
      <c r="B126" s="66" t="s">
        <v>360</v>
      </c>
      <c r="C126" s="69">
        <v>6514333.3600000003</v>
      </c>
      <c r="D126" s="70">
        <f t="shared" si="0"/>
        <v>2.9744725313203435E-2</v>
      </c>
      <c r="E126" s="66"/>
    </row>
    <row r="127" spans="1:5" x14ac:dyDescent="0.2">
      <c r="A127" s="68">
        <v>5200</v>
      </c>
      <c r="B127" s="66" t="s">
        <v>361</v>
      </c>
      <c r="C127" s="69">
        <f>C128+C131+C134+C137+C142+C146+C149+C151+C157</f>
        <v>57370838.5</v>
      </c>
      <c r="D127" s="70">
        <f t="shared" si="0"/>
        <v>0.26195770739166718</v>
      </c>
      <c r="E127" s="66"/>
    </row>
    <row r="128" spans="1:5" x14ac:dyDescent="0.2">
      <c r="A128" s="68">
        <v>5210</v>
      </c>
      <c r="B128" s="66" t="s">
        <v>362</v>
      </c>
      <c r="C128" s="69">
        <f>SUM(C129:C130)</f>
        <v>33064832.300000001</v>
      </c>
      <c r="D128" s="70">
        <f t="shared" si="0"/>
        <v>0.15097544137511509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364</v>
      </c>
      <c r="C130" s="69">
        <v>33064832.300000001</v>
      </c>
      <c r="D130" s="70">
        <f t="shared" si="0"/>
        <v>0.15097544137511509</v>
      </c>
      <c r="E130" s="66"/>
    </row>
    <row r="131" spans="1:5" x14ac:dyDescent="0.2">
      <c r="A131" s="68">
        <v>5220</v>
      </c>
      <c r="B131" s="66" t="s">
        <v>365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309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370</v>
      </c>
      <c r="C137" s="69">
        <f>SUM(C138:C141)</f>
        <v>24206862.199999999</v>
      </c>
      <c r="D137" s="70">
        <f t="shared" si="0"/>
        <v>0.11052957026343634</v>
      </c>
      <c r="E137" s="66"/>
    </row>
    <row r="138" spans="1:5" x14ac:dyDescent="0.2">
      <c r="A138" s="68">
        <v>5241</v>
      </c>
      <c r="B138" s="66" t="s">
        <v>371</v>
      </c>
      <c r="C138" s="69">
        <v>18574745.09</v>
      </c>
      <c r="D138" s="70">
        <f t="shared" si="0"/>
        <v>8.4813082157776498E-2</v>
      </c>
      <c r="E138" s="66"/>
    </row>
    <row r="139" spans="1:5" x14ac:dyDescent="0.2">
      <c r="A139" s="68">
        <v>5242</v>
      </c>
      <c r="B139" s="66" t="s">
        <v>372</v>
      </c>
      <c r="C139" s="69">
        <v>1605250.78</v>
      </c>
      <c r="D139" s="70">
        <f t="shared" si="0"/>
        <v>7.3296438593534853E-3</v>
      </c>
      <c r="E139" s="66"/>
    </row>
    <row r="140" spans="1:5" x14ac:dyDescent="0.2">
      <c r="A140" s="68">
        <v>5243</v>
      </c>
      <c r="B140" s="66" t="s">
        <v>373</v>
      </c>
      <c r="C140" s="69">
        <v>3791031</v>
      </c>
      <c r="D140" s="70">
        <f t="shared" si="0"/>
        <v>1.731001002209057E-2</v>
      </c>
      <c r="E140" s="66"/>
    </row>
    <row r="141" spans="1:5" x14ac:dyDescent="0.2">
      <c r="A141" s="68">
        <v>5244</v>
      </c>
      <c r="B141" s="66" t="s">
        <v>374</v>
      </c>
      <c r="C141" s="69">
        <v>235835.33</v>
      </c>
      <c r="D141" s="70">
        <f t="shared" si="0"/>
        <v>1.0768342242157968E-3</v>
      </c>
      <c r="E141" s="66"/>
    </row>
    <row r="142" spans="1:5" x14ac:dyDescent="0.2">
      <c r="A142" s="68">
        <v>5250</v>
      </c>
      <c r="B142" s="66" t="s">
        <v>310</v>
      </c>
      <c r="C142" s="69">
        <f>SUM(C143:C145)</f>
        <v>99144</v>
      </c>
      <c r="D142" s="70">
        <f t="shared" si="0"/>
        <v>4.5269575311574802E-4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376</v>
      </c>
      <c r="C144" s="69">
        <v>99144</v>
      </c>
      <c r="D144" s="70">
        <f t="shared" si="0"/>
        <v>4.5269575311574802E-4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378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381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383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389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392</v>
      </c>
      <c r="C160" s="69">
        <f>C161+C164+C167</f>
        <v>11618572</v>
      </c>
      <c r="D160" s="70">
        <f t="shared" si="0"/>
        <v>5.3050897701016127E-2</v>
      </c>
      <c r="E160" s="66"/>
    </row>
    <row r="161" spans="1:5" x14ac:dyDescent="0.2">
      <c r="A161" s="68">
        <v>5310</v>
      </c>
      <c r="B161" s="66" t="s">
        <v>302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303</v>
      </c>
      <c r="C164" s="69">
        <f>SUM(C165:C166)</f>
        <v>0</v>
      </c>
      <c r="D164" s="70">
        <f t="shared" ref="D164:D220" si="1">C164/$C$98</f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304</v>
      </c>
      <c r="C167" s="69">
        <f>SUM(C168:C169)</f>
        <v>11618572</v>
      </c>
      <c r="D167" s="70">
        <f t="shared" si="1"/>
        <v>5.3050897701016127E-2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398</v>
      </c>
      <c r="C169" s="69">
        <v>11618572</v>
      </c>
      <c r="D169" s="70">
        <f t="shared" si="1"/>
        <v>5.3050897701016127E-2</v>
      </c>
      <c r="E169" s="66"/>
    </row>
    <row r="170" spans="1:5" x14ac:dyDescent="0.2">
      <c r="A170" s="68">
        <v>5400</v>
      </c>
      <c r="B170" s="66" t="s">
        <v>399</v>
      </c>
      <c r="C170" s="69">
        <f>C171+C174+C177+C180+C182</f>
        <v>1655868.15</v>
      </c>
      <c r="D170" s="70">
        <f t="shared" si="1"/>
        <v>7.5607649401338494E-3</v>
      </c>
      <c r="E170" s="66"/>
    </row>
    <row r="171" spans="1:5" x14ac:dyDescent="0.2">
      <c r="A171" s="68">
        <v>5410</v>
      </c>
      <c r="B171" s="66" t="s">
        <v>400</v>
      </c>
      <c r="C171" s="69">
        <f>SUM(C172:C173)</f>
        <v>1655868.15</v>
      </c>
      <c r="D171" s="70">
        <f t="shared" si="1"/>
        <v>7.5607649401338494E-3</v>
      </c>
      <c r="E171" s="66"/>
    </row>
    <row r="172" spans="1:5" x14ac:dyDescent="0.2">
      <c r="A172" s="68">
        <v>5411</v>
      </c>
      <c r="B172" s="66" t="s">
        <v>401</v>
      </c>
      <c r="C172" s="69">
        <v>1655868.15</v>
      </c>
      <c r="D172" s="70">
        <f t="shared" si="1"/>
        <v>7.5607649401338494E-3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403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406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409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410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413</v>
      </c>
      <c r="C185" s="69">
        <f>C186+C195+C198+C204+C206+C208</f>
        <v>10383904.780000001</v>
      </c>
      <c r="D185" s="70">
        <f t="shared" si="1"/>
        <v>4.7413354259101065E-2</v>
      </c>
      <c r="E185" s="66"/>
    </row>
    <row r="186" spans="1:5" x14ac:dyDescent="0.2">
      <c r="A186" s="68">
        <v>5510</v>
      </c>
      <c r="B186" s="66" t="s">
        <v>414</v>
      </c>
      <c r="C186" s="69">
        <f>SUM(C187:C194)</f>
        <v>10383904.780000001</v>
      </c>
      <c r="D186" s="70">
        <f t="shared" si="1"/>
        <v>4.7413354259101065E-2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417</v>
      </c>
      <c r="C189" s="69">
        <v>4777584.04</v>
      </c>
      <c r="D189" s="70">
        <f t="shared" si="1"/>
        <v>2.1814653484442607E-2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419</v>
      </c>
      <c r="C191" s="69">
        <v>5156037.1100000003</v>
      </c>
      <c r="D191" s="70">
        <f t="shared" si="1"/>
        <v>2.3542686421812668E-2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421</v>
      </c>
      <c r="C193" s="69">
        <v>450283.63</v>
      </c>
      <c r="D193" s="70">
        <f t="shared" si="1"/>
        <v>2.0560143528457883E-3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423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426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f t="shared" si="1"/>
        <v>0</v>
      </c>
      <c r="E203" s="66"/>
    </row>
    <row r="204" spans="1:5" x14ac:dyDescent="0.2">
      <c r="A204" s="158">
        <v>5540</v>
      </c>
      <c r="B204" s="159" t="s">
        <v>432</v>
      </c>
      <c r="C204" s="69">
        <f>SUM(C205)</f>
        <v>0</v>
      </c>
      <c r="D204" s="70">
        <f t="shared" si="1"/>
        <v>0</v>
      </c>
      <c r="E204" s="66"/>
    </row>
    <row r="205" spans="1:5" x14ac:dyDescent="0.2">
      <c r="A205" s="158">
        <v>5541</v>
      </c>
      <c r="B205" s="159" t="s">
        <v>432</v>
      </c>
      <c r="C205" s="69">
        <v>0</v>
      </c>
      <c r="D205" s="70">
        <f t="shared" si="1"/>
        <v>0</v>
      </c>
      <c r="E205" s="66"/>
    </row>
    <row r="206" spans="1:5" x14ac:dyDescent="0.2">
      <c r="A206" s="158">
        <v>5550</v>
      </c>
      <c r="B206" s="159" t="s">
        <v>433</v>
      </c>
      <c r="C206" s="69">
        <f>C207</f>
        <v>0</v>
      </c>
      <c r="D206" s="70">
        <f t="shared" si="1"/>
        <v>0</v>
      </c>
      <c r="E206" s="66"/>
    </row>
    <row r="207" spans="1:5" x14ac:dyDescent="0.2">
      <c r="A207" s="158">
        <v>5551</v>
      </c>
      <c r="B207" s="159" t="s">
        <v>433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5590</v>
      </c>
      <c r="B208" s="66" t="s">
        <v>434</v>
      </c>
      <c r="C208" s="69">
        <f>SUM(C209:C217)</f>
        <v>0</v>
      </c>
      <c r="D208" s="70">
        <f t="shared" si="1"/>
        <v>0</v>
      </c>
      <c r="E208" s="66"/>
    </row>
    <row r="209" spans="1:5" x14ac:dyDescent="0.2">
      <c r="A209" s="68">
        <v>5591</v>
      </c>
      <c r="B209" s="66" t="s">
        <v>435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5592</v>
      </c>
      <c r="B210" s="66" t="s">
        <v>436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5593</v>
      </c>
      <c r="B211" s="66" t="s">
        <v>437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5594</v>
      </c>
      <c r="B212" s="66" t="s">
        <v>438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5595</v>
      </c>
      <c r="B213" s="66" t="s">
        <v>439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5596</v>
      </c>
      <c r="B214" s="66" t="s">
        <v>328</v>
      </c>
      <c r="C214" s="69">
        <v>0</v>
      </c>
      <c r="D214" s="70">
        <f t="shared" si="1"/>
        <v>0</v>
      </c>
      <c r="E214" s="66"/>
    </row>
    <row r="215" spans="1:5" x14ac:dyDescent="0.2">
      <c r="A215" s="68">
        <v>5597</v>
      </c>
      <c r="B215" s="66" t="s">
        <v>440</v>
      </c>
      <c r="C215" s="69">
        <v>0</v>
      </c>
      <c r="D215" s="70">
        <f t="shared" si="1"/>
        <v>0</v>
      </c>
      <c r="E215" s="66"/>
    </row>
    <row r="216" spans="1:5" x14ac:dyDescent="0.2">
      <c r="A216" s="68">
        <v>5598</v>
      </c>
      <c r="B216" s="66" t="s">
        <v>441</v>
      </c>
      <c r="C216" s="69">
        <v>0</v>
      </c>
      <c r="D216" s="70">
        <f t="shared" si="1"/>
        <v>0</v>
      </c>
      <c r="E216" s="66"/>
    </row>
    <row r="217" spans="1:5" x14ac:dyDescent="0.2">
      <c r="A217" s="68">
        <v>5599</v>
      </c>
      <c r="B217" s="66" t="s">
        <v>442</v>
      </c>
      <c r="C217" s="69">
        <v>0</v>
      </c>
      <c r="D217" s="70">
        <f t="shared" si="1"/>
        <v>0</v>
      </c>
      <c r="E217" s="66"/>
    </row>
    <row r="218" spans="1:5" x14ac:dyDescent="0.2">
      <c r="A218" s="68">
        <v>5600</v>
      </c>
      <c r="B218" s="66" t="s">
        <v>443</v>
      </c>
      <c r="C218" s="69">
        <f>C219</f>
        <v>4168277.75</v>
      </c>
      <c r="D218" s="70">
        <f t="shared" si="1"/>
        <v>1.9032534850640135E-2</v>
      </c>
      <c r="E218" s="66"/>
    </row>
    <row r="219" spans="1:5" x14ac:dyDescent="0.2">
      <c r="A219" s="68">
        <v>5610</v>
      </c>
      <c r="B219" s="66" t="s">
        <v>444</v>
      </c>
      <c r="C219" s="69">
        <f>C220</f>
        <v>4168277.75</v>
      </c>
      <c r="D219" s="70">
        <f t="shared" si="1"/>
        <v>1.9032534850640135E-2</v>
      </c>
      <c r="E219" s="66"/>
    </row>
    <row r="220" spans="1:5" x14ac:dyDescent="0.2">
      <c r="A220" s="68">
        <v>5611</v>
      </c>
      <c r="B220" s="66" t="s">
        <v>445</v>
      </c>
      <c r="C220" s="69">
        <v>4168277.75</v>
      </c>
      <c r="D220" s="70">
        <f t="shared" si="1"/>
        <v>1.9032534850640135E-2</v>
      </c>
      <c r="E220" s="66"/>
    </row>
    <row r="222" spans="1:5" x14ac:dyDescent="0.2">
      <c r="B222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C14" sqref="C14:C1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5" t="str">
        <f>ESF!A1</f>
        <v>MUNICIPIO DE SANTA CRUZ DE JUVENTINO ROSAS GTO</v>
      </c>
      <c r="B1" s="165"/>
      <c r="C1" s="165"/>
      <c r="D1" s="45" t="s">
        <v>0</v>
      </c>
      <c r="E1" s="46">
        <f>'Notas a los Edos Financieros'!D1</f>
        <v>2022</v>
      </c>
    </row>
    <row r="2" spans="1:5" ht="18.95" customHeight="1" x14ac:dyDescent="0.2">
      <c r="A2" s="165" t="s">
        <v>451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5" t="str">
        <f>ESF!A3</f>
        <v>Correspondiente del 01 DE ENERO al 31 DE DICIEMBRE DEL 2022</v>
      </c>
      <c r="B3" s="165"/>
      <c r="C3" s="165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-1089319.51</v>
      </c>
    </row>
    <row r="9" spans="1:5" x14ac:dyDescent="0.2">
      <c r="A9" s="51">
        <v>3120</v>
      </c>
      <c r="B9" s="47" t="s">
        <v>453</v>
      </c>
      <c r="C9" s="52">
        <v>5168701.83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118637133.56</v>
      </c>
    </row>
    <row r="15" spans="1:5" x14ac:dyDescent="0.2">
      <c r="A15" s="51">
        <v>3220</v>
      </c>
      <c r="B15" s="47" t="s">
        <v>458</v>
      </c>
      <c r="C15" s="52">
        <v>495098571.07999998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0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157"/>
  <sheetViews>
    <sheetView workbookViewId="0">
      <selection activeCell="G30" sqref="G3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5" t="str">
        <f>ESF!A1</f>
        <v>MUNICIPIO DE SANTA CRUZ DE JUVENTINO ROSAS GTO</v>
      </c>
      <c r="B1" s="165"/>
      <c r="C1" s="165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5" t="s">
        <v>474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5" t="str">
        <f>ESF!A3</f>
        <v>Correspondiente del 01 DE ENERO al 31 DE DICIEMBRE DEL 2022</v>
      </c>
      <c r="B3" s="165"/>
      <c r="C3" s="165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0</v>
      </c>
      <c r="D8" s="52">
        <v>0</v>
      </c>
    </row>
    <row r="9" spans="1:5" x14ac:dyDescent="0.2">
      <c r="A9" s="51">
        <v>1112</v>
      </c>
      <c r="B9" s="47" t="s">
        <v>478</v>
      </c>
      <c r="C9" s="52">
        <v>20291718.559999999</v>
      </c>
      <c r="D9" s="52">
        <v>10345957.960000001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45258988.93</v>
      </c>
      <c r="D12" s="52">
        <v>30731381.109999999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f>SUM(C8:C14)</f>
        <v>65550707.489999995</v>
      </c>
      <c r="D15" s="120">
        <f>SUM(D8:D14)</f>
        <v>41077339.07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f>SUM(C21:C27)</f>
        <v>90479808.210000008</v>
      </c>
      <c r="D20" s="120">
        <f>SUM(D21:D27)</f>
        <v>63818337.420000002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86253662.040000007</v>
      </c>
      <c r="D25" s="52">
        <v>60953571.289999999</v>
      </c>
    </row>
    <row r="26" spans="1:4" x14ac:dyDescent="0.2">
      <c r="A26" s="51">
        <v>1236</v>
      </c>
      <c r="B26" s="47" t="s">
        <v>127</v>
      </c>
      <c r="C26" s="52">
        <v>4226146.17</v>
      </c>
      <c r="D26" s="52">
        <v>2864766.13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f>SUM(C29:C36)</f>
        <v>12123087.870000001</v>
      </c>
      <c r="D28" s="120">
        <f>SUM(D29:D36)</f>
        <v>6425741.8399999999</v>
      </c>
    </row>
    <row r="29" spans="1:4" x14ac:dyDescent="0.2">
      <c r="A29" s="51">
        <v>1241</v>
      </c>
      <c r="B29" s="47" t="s">
        <v>130</v>
      </c>
      <c r="C29" s="52">
        <v>726934.72</v>
      </c>
      <c r="D29" s="52">
        <v>726934.72</v>
      </c>
    </row>
    <row r="30" spans="1:4" x14ac:dyDescent="0.2">
      <c r="A30" s="51">
        <v>1242</v>
      </c>
      <c r="B30" s="47" t="s">
        <v>131</v>
      </c>
      <c r="C30" s="52">
        <v>134179.1</v>
      </c>
      <c r="D30" s="52">
        <v>134179.1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5630327</v>
      </c>
      <c r="D32" s="52">
        <v>3200127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5607287.0499999998</v>
      </c>
      <c r="D34" s="52">
        <v>2340141.02</v>
      </c>
    </row>
    <row r="35" spans="1:6" x14ac:dyDescent="0.2">
      <c r="A35" s="51">
        <v>1247</v>
      </c>
      <c r="B35" s="47" t="s">
        <v>136</v>
      </c>
      <c r="C35" s="52">
        <v>24360</v>
      </c>
      <c r="D35" s="52">
        <v>24360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f>SUM(C38:C42)</f>
        <v>264155.59999999998</v>
      </c>
      <c r="D37" s="120">
        <f>SUM(D38:D42)</f>
        <v>264155.59999999998</v>
      </c>
    </row>
    <row r="38" spans="1:6" x14ac:dyDescent="0.2">
      <c r="A38" s="51">
        <v>1251</v>
      </c>
      <c r="B38" s="47" t="s">
        <v>142</v>
      </c>
      <c r="C38" s="52">
        <v>264155.59999999998</v>
      </c>
      <c r="D38" s="52">
        <v>264155.59999999998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102867051.68000001</v>
      </c>
      <c r="D43" s="120">
        <f>D20+D28+D37</f>
        <v>70508234.859999999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118637133.56</v>
      </c>
      <c r="D47" s="120">
        <v>39001718.270000003</v>
      </c>
      <c r="E47" s="140"/>
      <c r="F47"/>
    </row>
    <row r="48" spans="1:6" ht="9.9499999999999993" customHeight="1" x14ac:dyDescent="0.25">
      <c r="A48" s="51"/>
      <c r="B48" s="132" t="s">
        <v>489</v>
      </c>
      <c r="C48" s="120">
        <v>19915198.989999998</v>
      </c>
      <c r="D48" s="120">
        <f>D51+D63+D95+D98+D49</f>
        <v>787854.6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f>C50+C52+C54+C56+C58</f>
        <v>1655868.15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f>C51</f>
        <v>1655868.15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1655868.15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52">
        <f>SUM(C63:C70)</f>
        <v>10383904.780000001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4777584.04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5156037.1100000003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450283.63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f>C94</f>
        <v>4168277.75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52">
        <f>C95</f>
        <v>4168277.75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4168277.75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f>SUM(C97:C101)</f>
        <v>3707148.31</v>
      </c>
      <c r="D96" s="120">
        <f>SUM(D97:D101)</f>
        <v>787854.6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2493269.08</v>
      </c>
      <c r="D98" s="52">
        <v>787854.6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1213879.23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513</v>
      </c>
      <c r="C135" s="120">
        <f>C47+C48-C102</f>
        <v>138552332.55000001</v>
      </c>
      <c r="D135" s="120">
        <f>D47+D48-D102</f>
        <v>39789572.870000005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C48:C51 D48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2012-12-11T20:36:24Z</dcterms:created>
  <dcterms:modified xsi:type="dcterms:W3CDTF">2023-01-27T19:58:08Z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