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<sst xmlns="http://schemas.openxmlformats.org/spreadsheetml/2006/main" count="935" uniqueCount="664">
  <si>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</si>
  <si>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</si>
  <si>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</si>
  <si>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</si>
  <si>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</si>
  <si>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</si>
  <si>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</si>
  <si>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</si>
  <si>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</si>
  <si>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</si>
  <si>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</si>
  <si>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</si>
  <si>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</si>
  <si>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</si>
  <si>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</si>
  <si>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</si>
  <si>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</si>
  <si>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</si>
  <si>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</si>
  <si>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</si>
  <si>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</si>
  <si>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</si>
  <si>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</si>
  <si>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</si>
  <si>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</si>
  <si>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</si>
  <si>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</si>
  <si>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</si>
  <si>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</si>
  <si>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</si>
  <si>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</si>
  <si>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</si>
  <si>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</si>
  <si>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</si>
  <si>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</si>
  <si>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</si>
  <si>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</si>
  <si>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</si>
  <si>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</si>
  <si>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</si>
  <si>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</si>
  <si>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</si>
  <si>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</si>
  <si>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</si>
  <si>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</si>
  <si>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</si>
  <si>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</si>
  <si>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</si>
  <si>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</si>
  <si>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</si>
  <si>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</si>
  <si>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</si>
  <si>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</si>
  <si>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</si>
  <si>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</si>
  <si>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</si>
  <si>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</si>
  <si>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</si>
  <si>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</si>
  <si>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</si>
  <si>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</si>
  <si>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</si>
  <si>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</si>
  <si>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</si>
  <si>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</si>
  <si>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</si>
  <si>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</si>
  <si>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</si>
  <si>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</si>
  <si>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</si>
  <si>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</si>
  <si>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</si>
  <si>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</si>
  <si>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</si>
  <si>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</si>
  <si>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</si>
  <si>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</si>
  <si>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</si>
  <si>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</si>
  <si>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</si>
  <si>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</si>
  <si>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</si>
  <si>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</si>
  <si>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</si>
  <si>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</si>
  <si>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</si>
  <si>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</si>
  <si>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</si>
  <si>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</si>
  <si>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</si>
  <si>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</si>
  <si>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</si>
  <si>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</si>
  <si>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</si>
  <si>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</si>
  <si>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</si>
  <si>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</si>
  <si>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</si>
  <si>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</si>
  <si>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</si>
  <si>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</si>
  <si>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</si>
  <si>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</si>
  <si>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</si>
  <si>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</si>
  <si>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</si>
  <si>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</si>
  <si>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</si>
  <si>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</si>
  <si>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</si>
  <si>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</si>
  <si>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</si>
  <si>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</si>
  <si>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</si>
  <si>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</si>
  <si>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</si>
  <si>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</si>
  <si>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</si>
  <si>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</si>
  <si>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</si>
  <si>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</si>
  <si>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</si>
  <si>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</si>
  <si>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</si>
  <si>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</si>
  <si>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</si>
  <si>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</si>
  <si>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</si>
  <si>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</si>
  <si>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</si>
  <si>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</si>
  <si>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</si>
  <si>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</si>
  <si>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</si>
  <si>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</si>
  <si>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</si>
  <si>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</si>
  <si>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</si>
  <si>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</si>
  <si>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</si>
  <si>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</si>
  <si>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</si>
  <si>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</si>
  <si>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</si>
  <si>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</si>
  <si>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</si>
  <si>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</si>
  <si>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</si>
  <si>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</si>
  <si>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</si>
  <si>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</si>
  <si>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</si>
  <si>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</si>
  <si>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</si>
  <si>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</si>
  <si>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</si>
  <si>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</si>
  <si>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</si>
  <si>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</si>
  <si>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</si>
  <si>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</si>
  <si>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</si>
  <si>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</si>
  <si>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</si>
  <si>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</si>
  <si>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</si>
  <si>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</si>
  <si>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</si>
  <si>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</si>
  <si>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</si>
  <si>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</si>
  <si>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</si>
  <si>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</si>
  <si>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</si>
  <si>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</si>
  <si>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</si>
  <si>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</si>
  <si>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</si>
  <si>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</si>
  <si>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</si>
  <si>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</si>
  <si>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</si>
  <si>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</si>
  <si>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</si>
  <si>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</si>
  <si>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</si>
  <si>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</si>
  <si>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</si>
  <si>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</si>
  <si>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</si>
  <si>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</si>
  <si>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</si>
  <si>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</si>
  <si>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</si>
  <si>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</si>
  <si>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</si>
  <si>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</si>
  <si>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</si>
  <si>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</si>
  <si>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</si>
  <si>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</si>
  <si>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</si>
  <si>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</si>
  <si>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</si>
  <si>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</si>
  <si>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</si>
  <si>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</si>
  <si>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</si>
  <si>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</si>
  <si>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</si>
  <si>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</si>
  <si>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</si>
  <si>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</si>
  <si>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</si>
  <si>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</si>
  <si>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</si>
  <si>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</si>
  <si>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</si>
  <si>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</si>
  <si>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</si>
  <si>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</si>
  <si>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</si>
  <si>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</si>
  <si>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</si>
  <si>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</si>
  <si>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</si>
  <si>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</si>
  <si>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</si>
  <si>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</si>
  <si>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</si>
  <si>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</si>
  <si>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</si>
  <si>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</si>
  <si>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</si>
  <si>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</si>
  <si>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</si>
  <si>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</si>
  <si>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</si>
  <si>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</si>
  <si>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</si>
  <si>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</si>
  <si>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</si>
  <si>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</si>
  <si>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</si>
  <si>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</si>
  <si>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</si>
  <si>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</si>
  <si>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</si>
  <si>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</si>
  <si>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</si>
  <si>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</si>
  <si>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</si>
  <si>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</si>
  <si>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</si>
  <si>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</si>
  <si>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</si>
  <si>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</si>
  <si>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</si>
  <si>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</si>
  <si>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</si>
  <si>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</si>
  <si>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</si>
  <si>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</si>
  <si>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</si>
  <si>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</si>
  <si>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</si>
  <si>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</si>
  <si>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</si>
  <si>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</si>
  <si>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</si>
  <si>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</si>
  <si>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</si>
  <si>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</si>
  <si>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</si>
  <si>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</si>
  <si>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</si>
  <si>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</si>
  <si>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</si>
  <si>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</si>
  <si>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</si>
  <si>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</si>
  <si>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</si>
  <si>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</si>
  <si>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</si>
  <si>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</si>
  <si>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</si>
  <si>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</si>
  <si>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</si>
  <si>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</si>
  <si>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</si>
  <si>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</si>
  <si>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</si>
  <si>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</si>
  <si>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</si>
  <si>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</si>
  <si>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</si>
  <si>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</si>
  <si>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</si>
  <si>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</si>
  <si>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</si>
  <si>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</si>
  <si>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</si>
  <si>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</si>
  <si>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</si>
  <si>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</si>
  <si>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</si>
  <si>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</si>
  <si>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</si>
  <si>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</si>
  <si>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</si>
  <si>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</si>
  <si>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</si>
  <si>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</si>
  <si>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</si>
  <si>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</si>
  <si>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</si>
  <si>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</si>
  <si>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</si>
  <si>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</si>
  <si>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</si>
  <si>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</si>
  <si>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</si>
  <si>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</si>
  <si>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</si>
  <si>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</si>
  <si>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</si>
  <si>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</si>
  <si>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</si>
  <si>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</si>
  <si>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</si>
  <si>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</si>
  <si>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</si>
  <si>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</si>
  <si>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</si>
  <si>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</si>
  <si>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</si>
  <si>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</si>
  <si>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</si>
  <si>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</si>
  <si>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</si>
  <si>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</si>
  <si>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</si>
  <si>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</si>
  <si>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</si>
  <si>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</si>
  <si>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</si>
  <si>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</si>
  <si>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</si>
  <si>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</si>
  <si>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</si>
  <si>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</si>
  <si>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</si>
  <si>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</si>
  <si>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</si>
  <si>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</si>
  <si>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</si>
  <si>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</si>
  <si>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</si>
  <si>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</si>
  <si>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</si>
  <si>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</si>
  <si>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</si>
  <si>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</si>
  <si>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</si>
  <si>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</si>
  <si>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</si>
  <si>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</si>
  <si>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</si>
  <si>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</si>
  <si>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</si>
  <si>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</si>
  <si>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</si>
  <si>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</si>
  <si>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</si>
  <si>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</si>
  <si>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</si>
  <si>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</si>
  <si>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</si>
  <si>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</si>
  <si>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</si>
  <si>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</si>
  <si>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</si>
  <si>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</si>
  <si>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</si>
  <si>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</si>
  <si>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</si>
  <si>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</si>
  <si>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</si>
  <si>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</si>
  <si>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</si>
  <si>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</si>
  <si>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</si>
  <si>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</si>
  <si>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</si>
  <si>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</si>
  <si>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</si>
  <si>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</si>
  <si>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</si>
  <si>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</si>
  <si>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</si>
  <si>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</si>
  <si>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</si>
  <si>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</si>
  <si>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</si>
  <si>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</si>
  <si>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</si>
  <si>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</si>
  <si>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</si>
  <si>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</si>
  <si>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</si>
  <si>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</si>
  <si>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</si>
  <si>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</si>
  <si>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</si>
  <si>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</si>
  <si>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</si>
  <si>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</si>
  <si>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</si>
  <si>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</si>
  <si>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</si>
  <si>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</si>
  <si>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</si>
  <si>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</si>
  <si>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</si>
  <si>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</si>
  <si>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</si>
  <si>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</si>
  <si>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</si>
  <si>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</si>
  <si>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</si>
  <si>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</si>
  <si>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</si>
  <si>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</si>
  <si>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</si>
  <si>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</si>
  <si>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</si>
  <si>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</si>
  <si>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</si>
  <si>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</si>
  <si>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</si>
  <si>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</si>
  <si>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</si>
  <si>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</si>
  <si>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</si>
  <si>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</si>
  <si>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</si>
  <si>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</si>
  <si>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</si>
  <si>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</si>
  <si>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</si>
  <si>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</si>
  <si>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</si>
  <si>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</si>
  <si>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</si>
  <si>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</si>
  <si>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</si>
  <si>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</si>
  <si>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</si>
  <si>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</si>
  <si>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</si>
  <si>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</si>
  <si>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</si>
  <si>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</si>
  <si>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</si>
  <si>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</si>
  <si>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</si>
  <si>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</si>
  <si>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</si>
  <si>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</si>
  <si>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</si>
  <si>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</si>
  <si>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</si>
  <si>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</si>
  <si>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</si>
  <si>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</si>
  <si>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</si>
  <si>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</si>
  <si>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</si>
  <si>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</si>
  <si>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</si>
  <si>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</si>
  <si>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</si>
  <si>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</si>
  <si>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</si>
  <si>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</si>
  <si>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</si>
  <si>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</si>
  <si>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</si>
  <si>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</si>
  <si>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</si>
  <si>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</si>
  <si>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</si>
  <si>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</si>
  <si>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</si>
  <si>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</si>
  <si>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</si>
  <si>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</si>
  <si>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</si>
  <si>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</si>
  <si>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</si>
  <si>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</si>
  <si>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</si>
  <si>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</si>
  <si>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</si>
  <si>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</si>
  <si>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</si>
  <si>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</si>
  <si>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</si>
  <si>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</si>
  <si>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</si>
  <si>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</si>
  <si>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</si>
  <si>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</si>
  <si>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</si>
  <si>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</si>
  <si>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</si>
  <si>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</si>
  <si>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</si>
  <si>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</si>
  <si>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</si>
  <si>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</si>
  <si>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</si>
  <si>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</si>
  <si>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</si>
  <si>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</si>
  <si>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</si>
  <si>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</si>
  <si>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</si>
  <si>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</si>
  <si>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</si>
  <si>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</si>
  <si>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</si>
  <si>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</si>
  <si>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</si>
  <si>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</si>
  <si>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</si>
  <si>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</si>
  <si>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</si>
  <si>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</si>
  <si>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</si>
  <si>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</si>
  <si>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</si>
  <si>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</si>
  <si>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</si>
  <si>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</si>
  <si>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</si>
  <si>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</si>
  <si>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</si>
  <si>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</si>
  <si>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</si>
  <si>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</si>
  <si>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</si>
  <si>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</si>
  <si>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</si>
  <si>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</si>
  <si>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</si>
  <si>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</si>
  <si>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</si>
  <si>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</si>
  <si>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</si>
  <si>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</si>
  <si>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</si>
  <si>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</si>
  <si>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</si>
  <si>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</si>
  <si>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</si>
  <si>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</si>
  <si>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</si>
  <si>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</si>
  <si>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</si>
  <si>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</si>
  <si>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</si>
  <si>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</si>
  <si>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</si>
  <si>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</si>
  <si>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</si>
  <si>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</si>
  <si>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</si>
  <si>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</si>
  <si>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</si>
  <si>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</si>
  <si>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</si>
  <si>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</si>
  <si>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</si>
  <si>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</si>
  <si>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</si>
  <si>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</si>
  <si>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</si>
  <si>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</si>
  <si>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</si>
  <si>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</si>
  <si>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</si>
  <si>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</si>
  <si>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</si>
  <si>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</si>
  <si>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</si>
  <si>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</si>
  <si>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</si>
  <si>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</si>
  <si>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</si>
  <si>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</si>
  <si>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</si>
  <si>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</si>
  <si>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</si>
  <si>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</si>
  <si>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</si>
  <si>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</si>
  <si>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</si>
  <si>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</si>
  <si>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</si>
  <si>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</si>
  <si>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</si>
  <si>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</si>
  <si>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</si>
  <si>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</si>
  <si>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</si>
  <si>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</si>
  <si>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</si>
  <si>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</si>
  <si>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</si>
  <si>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</si>
  <si>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</si>
  <si>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</si>
  <si>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</si>
  <si>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</si>
  <si>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</si>
  <si>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</si>
  <si>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</si>
  <si>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</si>
  <si>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</si>
  <si>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</si>
  <si>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</si>
  <si>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</si>
  <si>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</si>
  <si>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</si>
  <si>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</si>
  <si>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</si>
  <si>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</si>
  <si>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</si>
  <si>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</si>
  <si>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</si>
  <si>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</si>
  <si>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</si>
  <si>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</si>
  <si>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</si>
  <si>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</si>
  <si>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</si>
  <si>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</si>
  <si>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</si>
  <si>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</si>
  <si>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</si>
  <si>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</si>
  <si>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</si>
  <si>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</si>
  <si>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</si>
  <si>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</si>
  <si>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</si>
  <si>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</si>
  <si>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</si>
  <si>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Santa Cruz de Juventino Rosas</t>
  </si>
  <si>
    <t>Correspondiente del 1 de Enero al 31 de Diciembre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</si>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</sst>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659</v>
      </c>
      <c r="B1" s="166"/>
      <c r="C1" s="17"/>
      <c r="D1" s="14" t="s">
        <v>599</v>
      </c>
      <c r="E1" s="15">
        <v>2023</v>
      </c>
    </row>
    <row r="2" spans="1:5" ht="18.95" customHeight="1" x14ac:dyDescent="0.2">
      <c r="A2" s="167" t="s">
        <v>598</v>
      </c>
      <c r="B2" s="167"/>
      <c r="C2" s="36"/>
      <c r="D2" s="14" t="s">
        <v>600</v>
      </c>
      <c r="E2" s="17" t="s">
        <v>605</v>
      </c>
    </row>
    <row r="3" spans="1:5" ht="18.95" customHeight="1" x14ac:dyDescent="0.2">
      <c r="A3" s="168" t="s">
        <v>660</v>
      </c>
      <c r="B3" s="168"/>
      <c r="C3" s="17"/>
      <c r="D3" s="14" t="s">
        <v>601</v>
      </c>
      <c r="E3" s="15">
        <v>4</v>
      </c>
    </row>
    <row r="4" spans="1:5" s="93" customFormat="1" ht="18.95" customHeight="1" x14ac:dyDescent="0.2">
      <c r="A4" s="168" t="s">
        <v>620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ht="10.1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582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182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ht="10.15" x14ac:dyDescent="0.2">
      <c r="A26" s="94" t="s">
        <v>569</v>
      </c>
      <c r="B26" s="95" t="s">
        <v>340</v>
      </c>
    </row>
    <row r="27" spans="1:2" ht="10.15" x14ac:dyDescent="0.2">
      <c r="A27" s="94" t="s">
        <v>570</v>
      </c>
      <c r="B27" s="95" t="s">
        <v>357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621</v>
      </c>
    </row>
    <row r="41" spans="1:2" ht="10.9" thickBot="1" x14ac:dyDescent="0.25">
      <c r="A41" s="11"/>
      <c r="B41" s="12"/>
    </row>
    <row r="44" spans="1:2" ht="10.15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659</v>
      </c>
      <c r="B1" s="173"/>
      <c r="C1" s="174"/>
    </row>
    <row r="2" spans="1:3" s="37" customFormat="1" ht="18" customHeight="1" x14ac:dyDescent="0.25">
      <c r="A2" s="175" t="s">
        <v>610</v>
      </c>
      <c r="B2" s="176"/>
      <c r="C2" s="177"/>
    </row>
    <row r="3" spans="1:3" s="37" customFormat="1" ht="18" customHeight="1" x14ac:dyDescent="0.3">
      <c r="A3" s="175" t="s">
        <v>660</v>
      </c>
      <c r="B3" s="178"/>
      <c r="C3" s="177"/>
    </row>
    <row r="4" spans="1:3" s="40" customFormat="1" ht="18" customHeight="1" x14ac:dyDescent="0.2">
      <c r="A4" s="179" t="s">
        <v>611</v>
      </c>
      <c r="B4" s="180"/>
      <c r="C4" s="181"/>
    </row>
    <row r="5" spans="1:3" s="38" customFormat="1" x14ac:dyDescent="0.2">
      <c r="A5" s="58" t="s">
        <v>520</v>
      </c>
      <c r="B5" s="58"/>
      <c r="C5" s="145">
        <v>18528085.100000001</v>
      </c>
    </row>
    <row r="6" spans="1:3" ht="10.15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ht="10.15" x14ac:dyDescent="0.2">
      <c r="A18" s="70">
        <v>3.3</v>
      </c>
      <c r="B18" s="65" t="s">
        <v>530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657</v>
      </c>
      <c r="B20" s="73"/>
      <c r="C20" s="145">
        <f>C5+C7-C15</f>
        <v>18528085.100000001</v>
      </c>
    </row>
    <row r="22" spans="1:3" ht="10.15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35" sqref="A35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659</v>
      </c>
      <c r="B1" s="183"/>
      <c r="C1" s="184"/>
    </row>
    <row r="2" spans="1:3" s="41" customFormat="1" ht="18.95" customHeight="1" x14ac:dyDescent="0.25">
      <c r="A2" s="185" t="s">
        <v>612</v>
      </c>
      <c r="B2" s="186"/>
      <c r="C2" s="187"/>
    </row>
    <row r="3" spans="1:3" s="41" customFormat="1" ht="18.95" customHeight="1" x14ac:dyDescent="0.25">
      <c r="A3" s="185" t="s">
        <v>660</v>
      </c>
      <c r="B3" s="188"/>
      <c r="C3" s="187"/>
    </row>
    <row r="4" spans="1:3" s="42" customFormat="1" ht="10.15" x14ac:dyDescent="0.2">
      <c r="A4" s="179" t="s">
        <v>611</v>
      </c>
      <c r="B4" s="180"/>
      <c r="C4" s="181"/>
    </row>
    <row r="5" spans="1:3" ht="10.15" x14ac:dyDescent="0.2">
      <c r="A5" s="84" t="s">
        <v>533</v>
      </c>
      <c r="B5" s="58"/>
      <c r="C5" s="149">
        <v>23315141.969999999</v>
      </c>
    </row>
    <row r="6" spans="1:3" ht="10.15" x14ac:dyDescent="0.2">
      <c r="A6" s="78"/>
      <c r="B6" s="60"/>
      <c r="C6" s="79"/>
    </row>
    <row r="7" spans="1:3" ht="10.15" x14ac:dyDescent="0.2">
      <c r="A7" s="68" t="s">
        <v>534</v>
      </c>
      <c r="B7" s="80"/>
      <c r="C7" s="146">
        <f>SUM(C8:C28)</f>
        <v>15999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236</v>
      </c>
      <c r="C10" s="150">
        <v>15999</v>
      </c>
    </row>
    <row r="11" spans="1:3" x14ac:dyDescent="0.2">
      <c r="A11" s="90">
        <v>2.4</v>
      </c>
      <c r="B11" s="77" t="s">
        <v>237</v>
      </c>
      <c r="C11" s="150">
        <v>0</v>
      </c>
    </row>
    <row r="12" spans="1:3" x14ac:dyDescent="0.2">
      <c r="A12" s="90">
        <v>2.5</v>
      </c>
      <c r="B12" s="77" t="s">
        <v>238</v>
      </c>
      <c r="C12" s="150">
        <v>0</v>
      </c>
    </row>
    <row r="13" spans="1:3" x14ac:dyDescent="0.2">
      <c r="A13" s="90">
        <v>2.6</v>
      </c>
      <c r="B13" s="77" t="s">
        <v>239</v>
      </c>
      <c r="C13" s="150">
        <v>0</v>
      </c>
    </row>
    <row r="14" spans="1:3" x14ac:dyDescent="0.2">
      <c r="A14" s="90">
        <v>2.7</v>
      </c>
      <c r="B14" s="77" t="s">
        <v>240</v>
      </c>
      <c r="C14" s="150">
        <v>0</v>
      </c>
    </row>
    <row r="15" spans="1:3" x14ac:dyDescent="0.2">
      <c r="A15" s="90">
        <v>2.8</v>
      </c>
      <c r="B15" s="77" t="s">
        <v>241</v>
      </c>
      <c r="C15" s="150">
        <v>0</v>
      </c>
    </row>
    <row r="16" spans="1:3" x14ac:dyDescent="0.2">
      <c r="A16" s="90">
        <v>2.9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559</v>
      </c>
      <c r="B18" s="77" t="s">
        <v>245</v>
      </c>
      <c r="C18" s="150">
        <v>0</v>
      </c>
    </row>
    <row r="19" spans="1:3" x14ac:dyDescent="0.2">
      <c r="A19" s="90" t="s">
        <v>560</v>
      </c>
      <c r="B19" s="77" t="s">
        <v>537</v>
      </c>
      <c r="C19" s="150">
        <v>0</v>
      </c>
    </row>
    <row r="20" spans="1:3" x14ac:dyDescent="0.2">
      <c r="A20" s="90" t="s">
        <v>561</v>
      </c>
      <c r="B20" s="77" t="s">
        <v>538</v>
      </c>
      <c r="C20" s="150">
        <v>0</v>
      </c>
    </row>
    <row r="21" spans="1:3" x14ac:dyDescent="0.2">
      <c r="A21" s="90" t="s">
        <v>562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819127.5</v>
      </c>
    </row>
    <row r="31" spans="1:3" x14ac:dyDescent="0.2">
      <c r="A31" s="90" t="s">
        <v>555</v>
      </c>
      <c r="B31" s="77" t="s">
        <v>438</v>
      </c>
      <c r="C31" s="150">
        <v>0</v>
      </c>
    </row>
    <row r="32" spans="1:3" x14ac:dyDescent="0.2">
      <c r="A32" s="90" t="s">
        <v>556</v>
      </c>
      <c r="B32" s="77" t="s">
        <v>80</v>
      </c>
      <c r="C32" s="150">
        <v>0</v>
      </c>
    </row>
    <row r="33" spans="1:3" x14ac:dyDescent="0.2">
      <c r="A33" s="90" t="s">
        <v>557</v>
      </c>
      <c r="B33" s="77" t="s">
        <v>448</v>
      </c>
      <c r="C33" s="150">
        <v>0</v>
      </c>
    </row>
    <row r="34" spans="1:3" x14ac:dyDescent="0.2">
      <c r="A34" s="90" t="s">
        <v>661</v>
      </c>
      <c r="B34" s="77" t="s">
        <v>454</v>
      </c>
      <c r="C34" s="150">
        <v>819127.5</v>
      </c>
    </row>
    <row r="35" spans="1:3" ht="10.15" x14ac:dyDescent="0.2">
      <c r="A35" s="90" t="s">
        <v>662</v>
      </c>
      <c r="B35" s="85" t="s">
        <v>558</v>
      </c>
      <c r="C35" s="152">
        <v>0</v>
      </c>
    </row>
    <row r="36" spans="1:3" ht="10.15" x14ac:dyDescent="0.2">
      <c r="A36" s="78"/>
      <c r="B36" s="81"/>
      <c r="C36" s="82"/>
    </row>
    <row r="37" spans="1:3" x14ac:dyDescent="0.2">
      <c r="A37" s="83" t="s">
        <v>658</v>
      </c>
      <c r="B37" s="58"/>
      <c r="C37" s="145">
        <f>C5-C7+C30</f>
        <v>24118270.469999999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659</v>
      </c>
      <c r="B1" s="189"/>
      <c r="C1" s="189"/>
      <c r="D1" s="189"/>
      <c r="E1" s="189"/>
      <c r="F1" s="189"/>
      <c r="G1" s="27" t="s">
        <v>602</v>
      </c>
      <c r="H1" s="28">
        <v>2023</v>
      </c>
    </row>
    <row r="2" spans="1:10" ht="18.95" customHeight="1" x14ac:dyDescent="0.2">
      <c r="A2" s="171" t="s">
        <v>613</v>
      </c>
      <c r="B2" s="189"/>
      <c r="C2" s="189"/>
      <c r="D2" s="189"/>
      <c r="E2" s="189"/>
      <c r="F2" s="189"/>
      <c r="G2" s="27" t="s">
        <v>603</v>
      </c>
      <c r="H2" s="28" t="s">
        <v>605</v>
      </c>
    </row>
    <row r="3" spans="1:10" ht="18.95" customHeight="1" x14ac:dyDescent="0.2">
      <c r="A3" s="190" t="s">
        <v>660</v>
      </c>
      <c r="B3" s="191"/>
      <c r="C3" s="191"/>
      <c r="D3" s="191"/>
      <c r="E3" s="191"/>
      <c r="F3" s="191"/>
      <c r="G3" s="27" t="s">
        <v>604</v>
      </c>
      <c r="H3" s="28">
        <v>4</v>
      </c>
    </row>
    <row r="4" spans="1:10" ht="10.15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ht="10.15" x14ac:dyDescent="0.2">
      <c r="A8" s="43">
        <v>7000</v>
      </c>
      <c r="B8" s="44" t="s">
        <v>122</v>
      </c>
    </row>
    <row r="9" spans="1:10" ht="10.15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15" x14ac:dyDescent="0.2">
      <c r="A35" s="43">
        <v>8000</v>
      </c>
      <c r="B35" s="44" t="s">
        <v>95</v>
      </c>
    </row>
    <row r="36" spans="1:6" ht="10.15" x14ac:dyDescent="0.2">
      <c r="A36" s="29">
        <v>8110</v>
      </c>
      <c r="B36" s="29" t="s">
        <v>94</v>
      </c>
      <c r="C36" s="34">
        <v>0</v>
      </c>
      <c r="D36" s="34">
        <v>29260746.539999999</v>
      </c>
      <c r="E36" s="34">
        <v>-29260746.539999999</v>
      </c>
      <c r="F36" s="34">
        <f t="shared" si="0"/>
        <v>0</v>
      </c>
    </row>
    <row r="37" spans="1:6" ht="10.15" x14ac:dyDescent="0.2">
      <c r="A37" s="29">
        <v>8120</v>
      </c>
      <c r="B37" s="29" t="s">
        <v>93</v>
      </c>
      <c r="C37" s="34">
        <v>0</v>
      </c>
      <c r="D37" s="34">
        <v>35017156.600000001</v>
      </c>
      <c r="E37" s="34">
        <v>-35017156.600000001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767414.2</v>
      </c>
      <c r="E39" s="34">
        <v>-767414.2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25694931.379999999</v>
      </c>
      <c r="E40" s="34">
        <v>-25694931.379999999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24458277.609999999</v>
      </c>
      <c r="E41" s="34">
        <v>-24458277.609999999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32265419.170000002</v>
      </c>
      <c r="E42" s="34">
        <v>-32265419.170000002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7807141.5599999996</v>
      </c>
      <c r="E43" s="34">
        <v>-7807141.5599999996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21094467.879999999</v>
      </c>
      <c r="E44" s="34">
        <v>-21094467.879999999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59585441.649999999</v>
      </c>
      <c r="E45" s="34">
        <v>-59585441.649999999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5838695.2400000002</v>
      </c>
      <c r="E46" s="34">
        <v>-5838695.2400000002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30212819.469999999</v>
      </c>
      <c r="E47" s="34">
        <v>-30212819.469999999</v>
      </c>
      <c r="F47" s="34">
        <f t="shared" si="0"/>
        <v>0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592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5" customHeight="1" x14ac:dyDescent="0.2">
      <c r="A16" s="123" t="s">
        <v>594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595</v>
      </c>
    </row>
    <row r="20" spans="1:4" s="119" customFormat="1" ht="12.95" customHeight="1" x14ac:dyDescent="0.2">
      <c r="A20" s="127" t="s">
        <v>596</v>
      </c>
    </row>
    <row r="21" spans="1:4" s="119" customFormat="1" ht="10.15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ht="10.15" x14ac:dyDescent="0.2">
      <c r="A25" s="120" t="s">
        <v>518</v>
      </c>
      <c r="B25" s="120"/>
      <c r="C25" s="120"/>
      <c r="D25" s="120"/>
    </row>
    <row r="26" spans="1:4" s="119" customFormat="1" ht="10.15" x14ac:dyDescent="0.2">
      <c r="A26" s="120" t="s">
        <v>519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3">
      <c r="A1" s="169" t="s">
        <v>659</v>
      </c>
      <c r="B1" s="170"/>
      <c r="C1" s="170"/>
      <c r="D1" s="170"/>
      <c r="E1" s="170"/>
      <c r="F1" s="170"/>
      <c r="G1" s="14" t="s">
        <v>602</v>
      </c>
      <c r="H1" s="25">
        <v>2023</v>
      </c>
    </row>
    <row r="2" spans="1:8" s="16" customFormat="1" ht="18.95" customHeight="1" x14ac:dyDescent="0.25">
      <c r="A2" s="169" t="s">
        <v>606</v>
      </c>
      <c r="B2" s="170"/>
      <c r="C2" s="170"/>
      <c r="D2" s="170"/>
      <c r="E2" s="170"/>
      <c r="F2" s="170"/>
      <c r="G2" s="14" t="s">
        <v>603</v>
      </c>
      <c r="H2" s="25" t="s">
        <v>605</v>
      </c>
    </row>
    <row r="3" spans="1:8" s="16" customFormat="1" ht="18.95" customHeight="1" x14ac:dyDescent="0.3">
      <c r="A3" s="169" t="s">
        <v>660</v>
      </c>
      <c r="B3" s="170"/>
      <c r="C3" s="170"/>
      <c r="D3" s="170"/>
      <c r="E3" s="170"/>
      <c r="F3" s="170"/>
      <c r="G3" s="14" t="s">
        <v>604</v>
      </c>
      <c r="H3" s="25">
        <v>4</v>
      </c>
    </row>
    <row r="4" spans="1:8" ht="10.15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ht="10.15" x14ac:dyDescent="0.2">
      <c r="A10" s="22">
        <v>1121</v>
      </c>
      <c r="B10" s="20" t="s">
        <v>196</v>
      </c>
      <c r="C10" s="24">
        <v>0</v>
      </c>
    </row>
    <row r="11" spans="1:8" ht="10.15" x14ac:dyDescent="0.2">
      <c r="A11" s="22">
        <v>1211</v>
      </c>
      <c r="B11" s="20" t="s">
        <v>197</v>
      </c>
      <c r="C11" s="24">
        <v>0</v>
      </c>
    </row>
    <row r="13" spans="1:8" ht="10.15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ht="10.15" x14ac:dyDescent="0.2">
      <c r="A15" s="22">
        <v>1122</v>
      </c>
      <c r="B15" s="20" t="s">
        <v>198</v>
      </c>
      <c r="C15" s="24">
        <v>25324.799999999999</v>
      </c>
      <c r="D15" s="24">
        <v>18780.900000000001</v>
      </c>
      <c r="E15" s="24">
        <v>0</v>
      </c>
      <c r="F15" s="24">
        <v>0</v>
      </c>
      <c r="G15" s="24">
        <v>0</v>
      </c>
    </row>
    <row r="16" spans="1:8" ht="10.15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ht="10.15" x14ac:dyDescent="0.2">
      <c r="A20" s="22">
        <v>1123</v>
      </c>
      <c r="B20" s="20" t="s">
        <v>205</v>
      </c>
      <c r="C20" s="24">
        <v>362997.59</v>
      </c>
      <c r="D20" s="24">
        <v>362997.59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25000</v>
      </c>
      <c r="D21" s="24">
        <v>25000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573</v>
      </c>
      <c r="C23" s="24">
        <v>379482.54</v>
      </c>
      <c r="D23" s="24">
        <v>379482.54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189104.01</v>
      </c>
      <c r="D24" s="24">
        <v>189104.01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38895.25</v>
      </c>
      <c r="D25" s="24">
        <v>38895.25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25950.25</v>
      </c>
      <c r="D26" s="24">
        <v>25950.25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ht="10.15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-857493.58</v>
      </c>
    </row>
    <row r="42" spans="1:8" x14ac:dyDescent="0.2">
      <c r="A42" s="22">
        <v>1151</v>
      </c>
      <c r="B42" s="20" t="s">
        <v>222</v>
      </c>
      <c r="C42" s="24">
        <v>-857493.58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6965165.0199999996</v>
      </c>
      <c r="D62" s="24">
        <f t="shared" ref="D62:E62" si="0">SUM(D63:D70)</f>
        <v>0</v>
      </c>
      <c r="E62" s="24">
        <f t="shared" si="0"/>
        <v>3573061.91</v>
      </c>
    </row>
    <row r="63" spans="1:9" x14ac:dyDescent="0.2">
      <c r="A63" s="22">
        <v>1241</v>
      </c>
      <c r="B63" s="20" t="s">
        <v>236</v>
      </c>
      <c r="C63" s="24">
        <v>4130957.25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78320.13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13585.64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2614180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3573061.91</v>
      </c>
    </row>
    <row r="68" spans="1:9" x14ac:dyDescent="0.2">
      <c r="A68" s="22">
        <v>1246</v>
      </c>
      <c r="B68" s="20" t="s">
        <v>241</v>
      </c>
      <c r="C68" s="24">
        <v>81722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46400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50546.16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21921.16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28625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1912930.22</v>
      </c>
      <c r="D110" s="24">
        <f>SUM(D111:D119)</f>
        <v>1912930.22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-39672.160000000003</v>
      </c>
      <c r="D111" s="24">
        <f>C111</f>
        <v>-39672.160000000003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-1390488.85</v>
      </c>
      <c r="D112" s="24">
        <f t="shared" ref="D112:D119" si="1">C112</f>
        <v>-1390488.85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1295809.31</v>
      </c>
      <c r="D117" s="24">
        <f t="shared" si="1"/>
        <v>1295809.31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2047281.92</v>
      </c>
      <c r="D119" s="24">
        <f t="shared" si="1"/>
        <v>2047281.92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ht="10.15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67" t="s">
        <v>659</v>
      </c>
      <c r="B1" s="167"/>
      <c r="C1" s="167"/>
      <c r="D1" s="14" t="s">
        <v>602</v>
      </c>
      <c r="E1" s="25">
        <v>2023</v>
      </c>
    </row>
    <row r="2" spans="1:5" s="16" customFormat="1" ht="18.95" customHeight="1" x14ac:dyDescent="0.3">
      <c r="A2" s="167" t="s">
        <v>607</v>
      </c>
      <c r="B2" s="167"/>
      <c r="C2" s="167"/>
      <c r="D2" s="14" t="s">
        <v>603</v>
      </c>
      <c r="E2" s="25" t="s">
        <v>605</v>
      </c>
    </row>
    <row r="3" spans="1:5" s="16" customFormat="1" ht="18.95" customHeight="1" x14ac:dyDescent="0.3">
      <c r="A3" s="167" t="s">
        <v>660</v>
      </c>
      <c r="B3" s="167"/>
      <c r="C3" s="167"/>
      <c r="D3" s="14" t="s">
        <v>604</v>
      </c>
      <c r="E3" s="25">
        <v>4</v>
      </c>
    </row>
    <row r="4" spans="1:5" ht="10.15" x14ac:dyDescent="0.2">
      <c r="A4" s="18" t="s">
        <v>193</v>
      </c>
      <c r="B4" s="19"/>
      <c r="C4" s="19"/>
      <c r="D4" s="19"/>
      <c r="E4" s="19"/>
    </row>
    <row r="6" spans="1:5" ht="10.1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ht="10.15" x14ac:dyDescent="0.2">
      <c r="A8" s="50">
        <v>4100</v>
      </c>
      <c r="B8" s="51" t="s">
        <v>303</v>
      </c>
      <c r="C8" s="55">
        <f>SUM(C9+C19+C25+C28+C34+C37+C46)</f>
        <v>2090318.6</v>
      </c>
      <c r="D8" s="92"/>
      <c r="E8" s="49"/>
    </row>
    <row r="9" spans="1:5" ht="10.1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ht="10.1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2090318.6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2090318.6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ht="10.1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21261996.359999999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ht="10.1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ht="10.1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ht="10.1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ht="10.1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ht="10.15" x14ac:dyDescent="0.2">
      <c r="A65" s="50">
        <v>4220</v>
      </c>
      <c r="B65" s="51" t="s">
        <v>335</v>
      </c>
      <c r="C65" s="55">
        <f>SUM(C66:C69)</f>
        <v>21261996.359999999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21261996.359999999</v>
      </c>
      <c r="D66" s="92"/>
      <c r="E66" s="49"/>
    </row>
    <row r="67" spans="1:5" ht="10.1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ht="10.1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ht="10.15" x14ac:dyDescent="0.2">
      <c r="A70" s="49"/>
      <c r="B70" s="49"/>
      <c r="C70" s="49"/>
      <c r="D70" s="49"/>
      <c r="E70" s="49"/>
    </row>
    <row r="71" spans="1:5" ht="10.1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ht="10.1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ht="10.1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ht="10.1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ht="10.1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ht="10.1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ht="10.1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ht="10.1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ht="10.1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ht="10.15" x14ac:dyDescent="0.2">
      <c r="A95" s="49"/>
      <c r="B95" s="49"/>
      <c r="C95" s="49"/>
      <c r="D95" s="49"/>
      <c r="E95" s="49"/>
    </row>
    <row r="96" spans="1:5" ht="10.1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ht="10.15" x14ac:dyDescent="0.2">
      <c r="A98" s="54">
        <v>5000</v>
      </c>
      <c r="B98" s="51" t="s">
        <v>357</v>
      </c>
      <c r="C98" s="55">
        <f>C99+C127+C160+C170+C185+C214</f>
        <v>24118270.469999999</v>
      </c>
      <c r="D98" s="57">
        <v>1</v>
      </c>
      <c r="E98" s="56"/>
    </row>
    <row r="99" spans="1:5" ht="10.15" x14ac:dyDescent="0.2">
      <c r="A99" s="54">
        <v>5100</v>
      </c>
      <c r="B99" s="51" t="s">
        <v>358</v>
      </c>
      <c r="C99" s="55">
        <f>C100+C107+C117</f>
        <v>22141631.32</v>
      </c>
      <c r="D99" s="57">
        <f>C99/$C$98</f>
        <v>0.91804390980444961</v>
      </c>
      <c r="E99" s="56"/>
    </row>
    <row r="100" spans="1:5" ht="10.15" x14ac:dyDescent="0.2">
      <c r="A100" s="54">
        <v>5110</v>
      </c>
      <c r="B100" s="51" t="s">
        <v>359</v>
      </c>
      <c r="C100" s="55">
        <f>SUM(C101:C106)</f>
        <v>18355777.210000001</v>
      </c>
      <c r="D100" s="57">
        <f t="shared" ref="D100:D163" si="0">C100/$C$98</f>
        <v>0.76107352858623123</v>
      </c>
      <c r="E100" s="56"/>
    </row>
    <row r="101" spans="1:5" x14ac:dyDescent="0.2">
      <c r="A101" s="54">
        <v>5111</v>
      </c>
      <c r="B101" s="51" t="s">
        <v>360</v>
      </c>
      <c r="C101" s="55">
        <v>11309396.460000001</v>
      </c>
      <c r="D101" s="57">
        <f t="shared" si="0"/>
        <v>0.46891407383740158</v>
      </c>
      <c r="E101" s="56"/>
    </row>
    <row r="102" spans="1:5" x14ac:dyDescent="0.2">
      <c r="A102" s="54">
        <v>5112</v>
      </c>
      <c r="B102" s="51" t="s">
        <v>361</v>
      </c>
      <c r="C102" s="55">
        <v>0</v>
      </c>
      <c r="D102" s="57">
        <f t="shared" si="0"/>
        <v>0</v>
      </c>
      <c r="E102" s="56"/>
    </row>
    <row r="103" spans="1:5" ht="10.15" x14ac:dyDescent="0.2">
      <c r="A103" s="54">
        <v>5113</v>
      </c>
      <c r="B103" s="51" t="s">
        <v>362</v>
      </c>
      <c r="C103" s="55">
        <v>1650857.78</v>
      </c>
      <c r="D103" s="57">
        <f t="shared" si="0"/>
        <v>6.8448431327339701E-2</v>
      </c>
      <c r="E103" s="56"/>
    </row>
    <row r="104" spans="1:5" ht="10.15" x14ac:dyDescent="0.2">
      <c r="A104" s="54">
        <v>5114</v>
      </c>
      <c r="B104" s="51" t="s">
        <v>363</v>
      </c>
      <c r="C104" s="55">
        <v>3043921.36</v>
      </c>
      <c r="D104" s="57">
        <f t="shared" si="0"/>
        <v>0.12620811114073222</v>
      </c>
      <c r="E104" s="56"/>
    </row>
    <row r="105" spans="1:5" x14ac:dyDescent="0.2">
      <c r="A105" s="54">
        <v>5115</v>
      </c>
      <c r="B105" s="51" t="s">
        <v>364</v>
      </c>
      <c r="C105" s="55">
        <v>143980.97</v>
      </c>
      <c r="D105" s="57">
        <f t="shared" si="0"/>
        <v>5.9697883469336521E-3</v>
      </c>
      <c r="E105" s="56"/>
    </row>
    <row r="106" spans="1:5" x14ac:dyDescent="0.2">
      <c r="A106" s="54">
        <v>5116</v>
      </c>
      <c r="B106" s="51" t="s">
        <v>365</v>
      </c>
      <c r="C106" s="55">
        <v>2207620.64</v>
      </c>
      <c r="D106" s="57">
        <f t="shared" si="0"/>
        <v>9.1533123933824109E-2</v>
      </c>
      <c r="E106" s="56"/>
    </row>
    <row r="107" spans="1:5" ht="10.15" x14ac:dyDescent="0.2">
      <c r="A107" s="54">
        <v>5120</v>
      </c>
      <c r="B107" s="51" t="s">
        <v>366</v>
      </c>
      <c r="C107" s="55">
        <f>SUM(C108:C116)</f>
        <v>1404171.83</v>
      </c>
      <c r="D107" s="57">
        <f t="shared" si="0"/>
        <v>5.8220253883735473E-2</v>
      </c>
      <c r="E107" s="56"/>
    </row>
    <row r="108" spans="1:5" x14ac:dyDescent="0.2">
      <c r="A108" s="54">
        <v>5121</v>
      </c>
      <c r="B108" s="51" t="s">
        <v>367</v>
      </c>
      <c r="C108" s="55">
        <v>400859.99</v>
      </c>
      <c r="D108" s="57">
        <f t="shared" si="0"/>
        <v>1.6620594353920104E-2</v>
      </c>
      <c r="E108" s="56"/>
    </row>
    <row r="109" spans="1:5" ht="10.15" x14ac:dyDescent="0.2">
      <c r="A109" s="54">
        <v>5122</v>
      </c>
      <c r="B109" s="51" t="s">
        <v>368</v>
      </c>
      <c r="C109" s="55">
        <v>225093.04</v>
      </c>
      <c r="D109" s="57">
        <f t="shared" si="0"/>
        <v>9.3328848053174686E-3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ht="10.15" x14ac:dyDescent="0.2">
      <c r="A113" s="54">
        <v>5126</v>
      </c>
      <c r="B113" s="51" t="s">
        <v>372</v>
      </c>
      <c r="C113" s="55">
        <v>733752.54</v>
      </c>
      <c r="D113" s="57">
        <f t="shared" si="0"/>
        <v>3.0423099405601783E-2</v>
      </c>
      <c r="E113" s="56"/>
    </row>
    <row r="114" spans="1:5" x14ac:dyDescent="0.2">
      <c r="A114" s="54">
        <v>5127</v>
      </c>
      <c r="B114" s="51" t="s">
        <v>373</v>
      </c>
      <c r="C114" s="55">
        <v>19807</v>
      </c>
      <c r="D114" s="57">
        <f t="shared" si="0"/>
        <v>8.2124462550651545E-4</v>
      </c>
      <c r="E114" s="56"/>
    </row>
    <row r="115" spans="1:5" ht="10.1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ht="10.15" x14ac:dyDescent="0.2">
      <c r="A116" s="54">
        <v>5129</v>
      </c>
      <c r="B116" s="51" t="s">
        <v>375</v>
      </c>
      <c r="C116" s="55">
        <v>24659.26</v>
      </c>
      <c r="D116" s="57">
        <f t="shared" si="0"/>
        <v>1.0224306933895994E-3</v>
      </c>
      <c r="E116" s="56"/>
    </row>
    <row r="117" spans="1:5" ht="10.15" x14ac:dyDescent="0.2">
      <c r="A117" s="54">
        <v>5130</v>
      </c>
      <c r="B117" s="51" t="s">
        <v>376</v>
      </c>
      <c r="C117" s="55">
        <f>SUM(C118:C126)</f>
        <v>2381682.2799999998</v>
      </c>
      <c r="D117" s="57">
        <f t="shared" si="0"/>
        <v>9.8750127334482948E-2</v>
      </c>
      <c r="E117" s="56"/>
    </row>
    <row r="118" spans="1:5" x14ac:dyDescent="0.2">
      <c r="A118" s="54">
        <v>5131</v>
      </c>
      <c r="B118" s="51" t="s">
        <v>377</v>
      </c>
      <c r="C118" s="55">
        <v>291683.14</v>
      </c>
      <c r="D118" s="57">
        <f t="shared" si="0"/>
        <v>1.2093866364207832E-2</v>
      </c>
      <c r="E118" s="56"/>
    </row>
    <row r="119" spans="1:5" ht="10.1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73000</v>
      </c>
      <c r="D120" s="57">
        <f t="shared" si="0"/>
        <v>3.0267510305435263E-3</v>
      </c>
      <c r="E120" s="56"/>
    </row>
    <row r="121" spans="1:5" ht="10.15" x14ac:dyDescent="0.2">
      <c r="A121" s="54">
        <v>5134</v>
      </c>
      <c r="B121" s="51" t="s">
        <v>380</v>
      </c>
      <c r="C121" s="55">
        <v>147301.16</v>
      </c>
      <c r="D121" s="57">
        <f t="shared" si="0"/>
        <v>6.1074512031542042E-3</v>
      </c>
      <c r="E121" s="56"/>
    </row>
    <row r="122" spans="1:5" x14ac:dyDescent="0.2">
      <c r="A122" s="54">
        <v>5135</v>
      </c>
      <c r="B122" s="51" t="s">
        <v>381</v>
      </c>
      <c r="C122" s="55">
        <v>784695.08</v>
      </c>
      <c r="D122" s="57">
        <f t="shared" si="0"/>
        <v>3.2535296466471714E-2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116052.23</v>
      </c>
      <c r="D124" s="57">
        <f t="shared" si="0"/>
        <v>4.8117973527311555E-3</v>
      </c>
      <c r="E124" s="56"/>
    </row>
    <row r="125" spans="1:5" ht="10.15" x14ac:dyDescent="0.2">
      <c r="A125" s="54">
        <v>5138</v>
      </c>
      <c r="B125" s="51" t="s">
        <v>384</v>
      </c>
      <c r="C125" s="55">
        <v>514774.67</v>
      </c>
      <c r="D125" s="57">
        <f t="shared" si="0"/>
        <v>2.1343763875619228E-2</v>
      </c>
      <c r="E125" s="56"/>
    </row>
    <row r="126" spans="1:5" ht="10.15" x14ac:dyDescent="0.2">
      <c r="A126" s="54">
        <v>5139</v>
      </c>
      <c r="B126" s="51" t="s">
        <v>385</v>
      </c>
      <c r="C126" s="55">
        <v>454176</v>
      </c>
      <c r="D126" s="57">
        <f t="shared" si="0"/>
        <v>1.8831201041755296E-2</v>
      </c>
      <c r="E126" s="56"/>
    </row>
    <row r="127" spans="1:5" ht="10.15" x14ac:dyDescent="0.2">
      <c r="A127" s="54">
        <v>5200</v>
      </c>
      <c r="B127" s="51" t="s">
        <v>386</v>
      </c>
      <c r="C127" s="55">
        <f>C128+C131+C134+C137+C142+C146+C149+C151+C157</f>
        <v>1157511.6499999999</v>
      </c>
      <c r="D127" s="57">
        <f t="shared" si="0"/>
        <v>4.7993144924707361E-2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ht="10.1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ht="10.1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ht="10.1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ht="10.1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ht="10.1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ht="10.15" x14ac:dyDescent="0.2">
      <c r="A137" s="54">
        <v>5240</v>
      </c>
      <c r="B137" s="51" t="s">
        <v>338</v>
      </c>
      <c r="C137" s="55">
        <f>SUM(C138:C141)</f>
        <v>1157511.6499999999</v>
      </c>
      <c r="D137" s="57">
        <f t="shared" si="0"/>
        <v>4.7993144924707361E-2</v>
      </c>
      <c r="E137" s="56"/>
    </row>
    <row r="138" spans="1:5" ht="10.15" x14ac:dyDescent="0.2">
      <c r="A138" s="54">
        <v>5241</v>
      </c>
      <c r="B138" s="51" t="s">
        <v>395</v>
      </c>
      <c r="C138" s="55">
        <v>1157511.6499999999</v>
      </c>
      <c r="D138" s="57">
        <f t="shared" si="0"/>
        <v>4.7993144924707361E-2</v>
      </c>
      <c r="E138" s="56"/>
    </row>
    <row r="139" spans="1:5" ht="10.1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ht="10.1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ht="10.1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ht="10.1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ht="10.1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ht="10.1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ht="10.1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ht="10.1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ht="10.1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ht="10.1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ht="10.1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ht="10.1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ht="10.1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ht="10.1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ht="10.1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ht="10.1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ht="10.1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ht="10.1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ht="10.1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ht="10.1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ht="10.1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ht="10.1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ht="10.1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ht="10.1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ht="10.1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ht="10.1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ht="10.1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ht="10.1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ht="10.15" x14ac:dyDescent="0.2">
      <c r="A185" s="54">
        <v>5500</v>
      </c>
      <c r="B185" s="51" t="s">
        <v>437</v>
      </c>
      <c r="C185" s="55">
        <f>C186+C195+C198+C204</f>
        <v>819127.5</v>
      </c>
      <c r="D185" s="57">
        <f t="shared" si="1"/>
        <v>3.3962945270843051E-2</v>
      </c>
      <c r="E185" s="56"/>
    </row>
    <row r="186" spans="1:5" ht="10.1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10.1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10.1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ht="10.1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ht="10.15" x14ac:dyDescent="0.2">
      <c r="A204" s="54">
        <v>5590</v>
      </c>
      <c r="B204" s="51" t="s">
        <v>454</v>
      </c>
      <c r="C204" s="55">
        <f>SUM(C205:C213)</f>
        <v>819127.5</v>
      </c>
      <c r="D204" s="57">
        <f t="shared" si="1"/>
        <v>3.3962945270843051E-2</v>
      </c>
      <c r="E204" s="56"/>
    </row>
    <row r="205" spans="1:5" ht="10.1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ht="10.1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ht="10.1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ht="10.1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ht="10.15" x14ac:dyDescent="0.2">
      <c r="A213" s="54">
        <v>5599</v>
      </c>
      <c r="B213" s="51" t="s">
        <v>461</v>
      </c>
      <c r="C213" s="55">
        <v>819127.5</v>
      </c>
      <c r="D213" s="57">
        <f t="shared" si="1"/>
        <v>3.3962945270843051E-2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659</v>
      </c>
      <c r="B1" s="171"/>
      <c r="C1" s="171"/>
      <c r="D1" s="27" t="s">
        <v>602</v>
      </c>
      <c r="E1" s="28">
        <v>2023</v>
      </c>
    </row>
    <row r="2" spans="1:5" ht="18.95" customHeight="1" x14ac:dyDescent="0.2">
      <c r="A2" s="171" t="s">
        <v>608</v>
      </c>
      <c r="B2" s="171"/>
      <c r="C2" s="171"/>
      <c r="D2" s="27" t="s">
        <v>603</v>
      </c>
      <c r="E2" s="28" t="s">
        <v>605</v>
      </c>
    </row>
    <row r="3" spans="1:5" ht="18.95" customHeight="1" x14ac:dyDescent="0.2">
      <c r="A3" s="171" t="s">
        <v>660</v>
      </c>
      <c r="B3" s="171"/>
      <c r="C3" s="171"/>
      <c r="D3" s="27" t="s">
        <v>604</v>
      </c>
      <c r="E3" s="28">
        <v>4</v>
      </c>
    </row>
    <row r="4" spans="1:5" ht="10.15" x14ac:dyDescent="0.2">
      <c r="A4" s="30" t="s">
        <v>193</v>
      </c>
      <c r="B4" s="31"/>
      <c r="C4" s="31"/>
      <c r="D4" s="31"/>
      <c r="E4" s="31"/>
    </row>
    <row r="6" spans="1:5" ht="10.15" x14ac:dyDescent="0.2">
      <c r="A6" s="31" t="s">
        <v>171</v>
      </c>
      <c r="B6" s="31"/>
      <c r="C6" s="31"/>
      <c r="D6" s="31"/>
      <c r="E6" s="31"/>
    </row>
    <row r="7" spans="1:5" ht="10.1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ht="10.15" x14ac:dyDescent="0.2">
      <c r="A8" s="33">
        <v>3110</v>
      </c>
      <c r="B8" s="29" t="s">
        <v>333</v>
      </c>
      <c r="C8" s="34">
        <v>1177561.6599999999</v>
      </c>
    </row>
    <row r="9" spans="1:5" ht="10.15" x14ac:dyDescent="0.2">
      <c r="A9" s="33">
        <v>3120</v>
      </c>
      <c r="B9" s="29" t="s">
        <v>464</v>
      </c>
      <c r="C9" s="34">
        <v>1766534.39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ht="10.15" x14ac:dyDescent="0.2">
      <c r="A12" s="31" t="s">
        <v>173</v>
      </c>
      <c r="B12" s="31"/>
      <c r="C12" s="31"/>
      <c r="D12" s="31"/>
      <c r="E12" s="31"/>
    </row>
    <row r="13" spans="1:5" ht="10.1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ht="10.15" x14ac:dyDescent="0.2">
      <c r="A14" s="33">
        <v>3210</v>
      </c>
      <c r="B14" s="29" t="s">
        <v>467</v>
      </c>
      <c r="C14" s="34">
        <v>-765955.51</v>
      </c>
    </row>
    <row r="15" spans="1:5" ht="10.15" x14ac:dyDescent="0.2">
      <c r="A15" s="33">
        <v>3220</v>
      </c>
      <c r="B15" s="29" t="s">
        <v>468</v>
      </c>
      <c r="C15" s="34">
        <v>-255765.84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ht="10.15" x14ac:dyDescent="0.2">
      <c r="A21" s="33">
        <v>3240</v>
      </c>
      <c r="B21" s="29" t="s">
        <v>474</v>
      </c>
      <c r="C21" s="34">
        <f>SUM(C22:C24)</f>
        <v>0</v>
      </c>
    </row>
    <row r="22" spans="1:3" ht="10.15" x14ac:dyDescent="0.2">
      <c r="A22" s="33">
        <v>3241</v>
      </c>
      <c r="B22" s="29" t="s">
        <v>475</v>
      </c>
      <c r="C22" s="34">
        <v>0</v>
      </c>
    </row>
    <row r="23" spans="1:3" ht="10.15" x14ac:dyDescent="0.2">
      <c r="A23" s="33">
        <v>3242</v>
      </c>
      <c r="B23" s="29" t="s">
        <v>476</v>
      </c>
      <c r="C23" s="34">
        <v>0</v>
      </c>
    </row>
    <row r="24" spans="1:3" ht="10.15" x14ac:dyDescent="0.2">
      <c r="A24" s="33">
        <v>3243</v>
      </c>
      <c r="B24" s="29" t="s">
        <v>477</v>
      </c>
      <c r="C24" s="34">
        <v>0</v>
      </c>
    </row>
    <row r="25" spans="1:3" ht="10.15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ht="10.15" x14ac:dyDescent="0.2">
      <c r="A27" s="33">
        <v>3252</v>
      </c>
      <c r="B27" s="29" t="s">
        <v>480</v>
      </c>
      <c r="C27" s="34">
        <v>0</v>
      </c>
    </row>
    <row r="29" spans="1:3" ht="10.15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71" t="s">
        <v>659</v>
      </c>
      <c r="B1" s="171"/>
      <c r="C1" s="171"/>
      <c r="D1" s="27" t="s">
        <v>602</v>
      </c>
      <c r="E1" s="28">
        <v>2023</v>
      </c>
    </row>
    <row r="2" spans="1:5" s="35" customFormat="1" ht="18.95" customHeight="1" x14ac:dyDescent="0.3">
      <c r="A2" s="171" t="s">
        <v>609</v>
      </c>
      <c r="B2" s="171"/>
      <c r="C2" s="171"/>
      <c r="D2" s="27" t="s">
        <v>603</v>
      </c>
      <c r="E2" s="28" t="s">
        <v>605</v>
      </c>
    </row>
    <row r="3" spans="1:5" s="35" customFormat="1" ht="18.95" customHeight="1" x14ac:dyDescent="0.3">
      <c r="A3" s="171" t="s">
        <v>660</v>
      </c>
      <c r="B3" s="171"/>
      <c r="C3" s="171"/>
      <c r="D3" s="27" t="s">
        <v>604</v>
      </c>
      <c r="E3" s="28">
        <v>4</v>
      </c>
    </row>
    <row r="4" spans="1:5" ht="10.15" x14ac:dyDescent="0.2">
      <c r="A4" s="30" t="s">
        <v>193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ht="10.1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228839.53</v>
      </c>
      <c r="D9" s="34">
        <v>0</v>
      </c>
    </row>
    <row r="10" spans="1:5" ht="10.15" x14ac:dyDescent="0.2">
      <c r="A10" s="33">
        <v>1113</v>
      </c>
      <c r="B10" s="29" t="s">
        <v>483</v>
      </c>
      <c r="C10" s="34">
        <v>0</v>
      </c>
      <c r="D10" s="34">
        <v>399516.3</v>
      </c>
    </row>
    <row r="11" spans="1:5" ht="10.1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624</v>
      </c>
      <c r="C15" s="135">
        <f>SUM(C8:C14)</f>
        <v>228839.53</v>
      </c>
      <c r="D15" s="135">
        <f>SUM(D8:D14)</f>
        <v>399516.3</v>
      </c>
    </row>
    <row r="18" spans="1:5" ht="10.1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ht="10.1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ht="10.1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235</v>
      </c>
      <c r="C28" s="135">
        <f>SUM(C29:C36)</f>
        <v>15999</v>
      </c>
      <c r="D28" s="135">
        <f>SUM(D29:D36)</f>
        <v>15999</v>
      </c>
      <c r="E28" s="130"/>
    </row>
    <row r="29" spans="1:5" x14ac:dyDescent="0.2">
      <c r="A29" s="33">
        <v>1241</v>
      </c>
      <c r="B29" s="29" t="s">
        <v>236</v>
      </c>
      <c r="C29" s="34">
        <v>15999</v>
      </c>
      <c r="D29" s="132">
        <v>15999</v>
      </c>
      <c r="E29" s="130"/>
    </row>
    <row r="30" spans="1:5" ht="10.1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5" ht="10.1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15999</v>
      </c>
      <c r="D43" s="135">
        <f>D20+D28+D37</f>
        <v>15999</v>
      </c>
    </row>
    <row r="44" spans="1:5" s="130" customFormat="1" ht="10.15" x14ac:dyDescent="0.2"/>
    <row r="45" spans="1:5" ht="10.15" x14ac:dyDescent="0.2">
      <c r="A45" s="31" t="s">
        <v>183</v>
      </c>
      <c r="B45" s="31"/>
      <c r="C45" s="31"/>
      <c r="D45" s="31"/>
      <c r="E45" s="31"/>
    </row>
    <row r="46" spans="1:5" ht="10.1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ht="10.15" x14ac:dyDescent="0.2">
      <c r="A47" s="133">
        <v>3210</v>
      </c>
      <c r="B47" s="134" t="s">
        <v>626</v>
      </c>
      <c r="C47" s="135">
        <v>-765955.51</v>
      </c>
      <c r="D47" s="135">
        <v>0</v>
      </c>
    </row>
    <row r="48" spans="1:5" ht="10.15" x14ac:dyDescent="0.2">
      <c r="A48" s="131"/>
      <c r="B48" s="136" t="s">
        <v>614</v>
      </c>
      <c r="C48" s="135">
        <f>C51+C63+C91+C94+C49</f>
        <v>917548.56</v>
      </c>
      <c r="D48" s="135">
        <f>D51+D63+D91+D94+D49</f>
        <v>985499.37</v>
      </c>
    </row>
    <row r="49" spans="1:4" s="130" customFormat="1" ht="10.15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647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ht="10.15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ht="10.15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ht="10.15" x14ac:dyDescent="0.2">
      <c r="A63" s="133">
        <v>5500</v>
      </c>
      <c r="B63" s="134" t="s">
        <v>437</v>
      </c>
      <c r="C63" s="135">
        <f>C64+C73+C76+C82</f>
        <v>819127.5</v>
      </c>
      <c r="D63" s="135">
        <f>D64+D73+D76+D82</f>
        <v>985499.37</v>
      </c>
    </row>
    <row r="64" spans="1:4" ht="10.15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592412.85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588509.32999999996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3903.52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ht="10.15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0.15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ht="10.15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ht="10.15" x14ac:dyDescent="0.2">
      <c r="A82" s="33">
        <v>5590</v>
      </c>
      <c r="B82" s="29" t="s">
        <v>454</v>
      </c>
      <c r="C82" s="34">
        <f>SUM(C83:C90)</f>
        <v>819127.5</v>
      </c>
      <c r="D82" s="34">
        <f>SUM(D83:D90)</f>
        <v>393086.52</v>
      </c>
    </row>
    <row r="83" spans="1:4" ht="10.15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ht="10.15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819127.5</v>
      </c>
      <c r="D90" s="34">
        <v>393086.52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98421.06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35028.86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38321.11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25071.09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648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649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650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651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652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653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654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655</v>
      </c>
      <c r="C109" s="155">
        <f>+C110+C112</f>
        <v>466090.1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656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466090.1</v>
      </c>
      <c r="D112" s="135">
        <f>SUM(D113:D121)</f>
        <v>0</v>
      </c>
    </row>
    <row r="113" spans="1:4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641</v>
      </c>
      <c r="C119" s="132">
        <v>466090.1</v>
      </c>
      <c r="D119" s="132">
        <v>0</v>
      </c>
    </row>
    <row r="120" spans="1:4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4" x14ac:dyDescent="0.2">
      <c r="A122" s="131"/>
      <c r="B122" s="143" t="s">
        <v>644</v>
      </c>
      <c r="C122" s="135">
        <f>C47+C48+C100-C106-C109</f>
        <v>-314497.04999999993</v>
      </c>
      <c r="D122" s="135">
        <f>D47+D48+D100-D106-D109</f>
        <v>985499.37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ht="10.15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2019-02-13T21:19:08Z</cp:lastPrinted>
  <dcterms:created xsi:type="dcterms:W3CDTF">2012-12-11T20:36:24Z</dcterms:created>
  <dcterms:modified xsi:type="dcterms:W3CDTF">2024-02-29T22:59:46Z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